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BA9D5E5B-EBFC-46EC-A239-92D070D97E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L17" i="1"/>
  <c r="M17" i="1"/>
  <c r="P17" i="1"/>
  <c r="Q17" i="1"/>
  <c r="R17" i="1"/>
  <c r="S17" i="1"/>
  <c r="T17" i="1"/>
  <c r="K17" i="1"/>
  <c r="P55" i="1"/>
  <c r="Q55" i="1"/>
  <c r="R55" i="1"/>
  <c r="S55" i="1"/>
  <c r="T46" i="1"/>
  <c r="T36" i="1"/>
  <c r="T4" i="1"/>
  <c r="T55" i="1"/>
  <c r="N4" i="1"/>
  <c r="O4" i="1"/>
  <c r="N5" i="1"/>
  <c r="O5" i="1"/>
  <c r="U5" i="1"/>
  <c r="F5" i="1"/>
  <c r="N6" i="1"/>
  <c r="O6" i="1"/>
  <c r="U6" i="1"/>
  <c r="F6" i="1"/>
  <c r="N7" i="1"/>
  <c r="O7" i="1"/>
  <c r="U7" i="1"/>
  <c r="F7" i="1"/>
  <c r="N8" i="1"/>
  <c r="O8" i="1"/>
  <c r="U8" i="1"/>
  <c r="F8" i="1"/>
  <c r="N9" i="1"/>
  <c r="O9" i="1"/>
  <c r="U9" i="1"/>
  <c r="N10" i="1"/>
  <c r="O10" i="1"/>
  <c r="U10" i="1"/>
  <c r="F10" i="1"/>
  <c r="N11" i="1"/>
  <c r="O11" i="1"/>
  <c r="U11" i="1"/>
  <c r="N12" i="1"/>
  <c r="O12" i="1"/>
  <c r="U12" i="1"/>
  <c r="F12" i="1"/>
  <c r="N13" i="1"/>
  <c r="O13" i="1"/>
  <c r="U13" i="1"/>
  <c r="F13" i="1"/>
  <c r="N14" i="1"/>
  <c r="O14" i="1"/>
  <c r="U14" i="1"/>
  <c r="N15" i="1"/>
  <c r="O15" i="1"/>
  <c r="U15" i="1"/>
  <c r="N16" i="1"/>
  <c r="O16" i="1"/>
  <c r="U16" i="1"/>
  <c r="N18" i="1"/>
  <c r="N19" i="1"/>
  <c r="O19" i="1"/>
  <c r="U19" i="1"/>
  <c r="F19" i="1"/>
  <c r="N20" i="1"/>
  <c r="O20" i="1"/>
  <c r="U20" i="1"/>
  <c r="N21" i="1"/>
  <c r="O21" i="1"/>
  <c r="U21" i="1"/>
  <c r="F21" i="1"/>
  <c r="N22" i="1"/>
  <c r="O22" i="1"/>
  <c r="U22" i="1"/>
  <c r="F22" i="1"/>
  <c r="N23" i="1"/>
  <c r="O23" i="1"/>
  <c r="U23" i="1"/>
  <c r="F23" i="1"/>
  <c r="N24" i="1"/>
  <c r="O24" i="1"/>
  <c r="U24" i="1"/>
  <c r="F24" i="1"/>
  <c r="N25" i="1"/>
  <c r="O25" i="1"/>
  <c r="U25" i="1"/>
  <c r="N26" i="1"/>
  <c r="O26" i="1"/>
  <c r="U26" i="1"/>
  <c r="F26" i="1"/>
  <c r="N27" i="1"/>
  <c r="O27" i="1"/>
  <c r="U27" i="1"/>
  <c r="F27" i="1"/>
  <c r="N28" i="1"/>
  <c r="O28" i="1"/>
  <c r="U28" i="1"/>
  <c r="F28" i="1"/>
  <c r="N29" i="1"/>
  <c r="O29" i="1"/>
  <c r="U29" i="1"/>
  <c r="N30" i="1"/>
  <c r="O30" i="1"/>
  <c r="U30" i="1"/>
  <c r="N31" i="1"/>
  <c r="O31" i="1"/>
  <c r="U31" i="1"/>
  <c r="N32" i="1"/>
  <c r="O32" i="1"/>
  <c r="U32" i="1"/>
  <c r="F32" i="1"/>
  <c r="N33" i="1"/>
  <c r="O33" i="1"/>
  <c r="U33" i="1"/>
  <c r="F33" i="1"/>
  <c r="N34" i="1"/>
  <c r="O34" i="1"/>
  <c r="U34" i="1"/>
  <c r="F34" i="1"/>
  <c r="N35" i="1"/>
  <c r="O35" i="1"/>
  <c r="U35" i="1"/>
  <c r="F35" i="1"/>
  <c r="N36" i="1"/>
  <c r="O36" i="1"/>
  <c r="U36" i="1"/>
  <c r="N37" i="1"/>
  <c r="O37" i="1"/>
  <c r="U37" i="1"/>
  <c r="F37" i="1"/>
  <c r="N38" i="1"/>
  <c r="O38" i="1"/>
  <c r="U38" i="1"/>
  <c r="F38" i="1"/>
  <c r="N39" i="1"/>
  <c r="O39" i="1"/>
  <c r="U39" i="1"/>
  <c r="F39" i="1"/>
  <c r="N40" i="1"/>
  <c r="O40" i="1"/>
  <c r="U40" i="1"/>
  <c r="F40" i="1"/>
  <c r="N41" i="1"/>
  <c r="O41" i="1"/>
  <c r="U41" i="1"/>
  <c r="F41" i="1"/>
  <c r="N42" i="1"/>
  <c r="O42" i="1"/>
  <c r="U42" i="1"/>
  <c r="N43" i="1"/>
  <c r="O43" i="1"/>
  <c r="U43" i="1"/>
  <c r="F43" i="1"/>
  <c r="N44" i="1"/>
  <c r="O44" i="1"/>
  <c r="U44" i="1"/>
  <c r="F44" i="1"/>
  <c r="N45" i="1"/>
  <c r="O45" i="1"/>
  <c r="U45" i="1"/>
  <c r="F45" i="1"/>
  <c r="N46" i="1"/>
  <c r="O46" i="1"/>
  <c r="U46" i="1"/>
  <c r="F46" i="1"/>
  <c r="N47" i="1"/>
  <c r="O47" i="1"/>
  <c r="U47" i="1"/>
  <c r="F47" i="1"/>
  <c r="N48" i="1"/>
  <c r="O48" i="1"/>
  <c r="U48" i="1"/>
  <c r="F48" i="1"/>
  <c r="N49" i="1"/>
  <c r="O49" i="1"/>
  <c r="U49" i="1"/>
  <c r="N50" i="1"/>
  <c r="O50" i="1"/>
  <c r="U50" i="1"/>
  <c r="F50" i="1"/>
  <c r="N51" i="1"/>
  <c r="O51" i="1"/>
  <c r="U51" i="1"/>
  <c r="F51" i="1"/>
  <c r="N52" i="1"/>
  <c r="O52" i="1"/>
  <c r="U52" i="1"/>
  <c r="F52" i="1"/>
  <c r="N53" i="1"/>
  <c r="O53" i="1"/>
  <c r="U53" i="1"/>
  <c r="F53" i="1"/>
  <c r="N54" i="1"/>
  <c r="O54" i="1"/>
  <c r="U54" i="1"/>
  <c r="F54" i="1"/>
  <c r="C55" i="1"/>
  <c r="E54" i="1"/>
  <c r="E53" i="1"/>
  <c r="E52" i="1"/>
  <c r="E51" i="1"/>
  <c r="E50" i="1"/>
  <c r="E49" i="1"/>
  <c r="E48" i="1"/>
  <c r="E47" i="1"/>
  <c r="D46" i="1"/>
  <c r="E46" i="1"/>
  <c r="E45" i="1"/>
  <c r="H45" i="1"/>
  <c r="I45" i="1"/>
  <c r="E44" i="1"/>
  <c r="E43" i="1"/>
  <c r="G43" i="1"/>
  <c r="E42" i="1"/>
  <c r="E41" i="1"/>
  <c r="E40" i="1"/>
  <c r="E39" i="1"/>
  <c r="H39" i="1"/>
  <c r="I39" i="1"/>
  <c r="E38" i="1"/>
  <c r="E37" i="1"/>
  <c r="H37" i="1"/>
  <c r="I37" i="1"/>
  <c r="D36" i="1"/>
  <c r="E36" i="1"/>
  <c r="E35" i="1"/>
  <c r="E34" i="1"/>
  <c r="E33" i="1"/>
  <c r="E32" i="1"/>
  <c r="E31" i="1"/>
  <c r="E30" i="1"/>
  <c r="E29" i="1"/>
  <c r="E28" i="1"/>
  <c r="E27" i="1"/>
  <c r="E26" i="1"/>
  <c r="D25" i="1"/>
  <c r="E24" i="1"/>
  <c r="E23" i="1"/>
  <c r="E22" i="1"/>
  <c r="E21" i="1"/>
  <c r="E20" i="1"/>
  <c r="E19" i="1"/>
  <c r="E18" i="1"/>
  <c r="D17" i="1"/>
  <c r="E16" i="1"/>
  <c r="E15" i="1"/>
  <c r="E14" i="1"/>
  <c r="E13" i="1"/>
  <c r="E12" i="1"/>
  <c r="E11" i="1"/>
  <c r="E10" i="1"/>
  <c r="E9" i="1"/>
  <c r="E8" i="1"/>
  <c r="E7" i="1"/>
  <c r="E6" i="1"/>
  <c r="D4" i="1"/>
  <c r="G8" i="1"/>
  <c r="G12" i="1"/>
  <c r="H16" i="1"/>
  <c r="I16" i="1"/>
  <c r="H41" i="1"/>
  <c r="I41" i="1"/>
  <c r="H6" i="1"/>
  <c r="I6" i="1"/>
  <c r="H14" i="1"/>
  <c r="I14" i="1"/>
  <c r="H10" i="1"/>
  <c r="I10" i="1"/>
  <c r="G7" i="1"/>
  <c r="G11" i="1"/>
  <c r="G15" i="1"/>
  <c r="G28" i="1"/>
  <c r="F25" i="1"/>
  <c r="H33" i="1"/>
  <c r="I33" i="1"/>
  <c r="G38" i="1"/>
  <c r="G42" i="1"/>
  <c r="G32" i="1"/>
  <c r="H29" i="1"/>
  <c r="I29" i="1"/>
  <c r="H27" i="1"/>
  <c r="I27" i="1"/>
  <c r="H31" i="1"/>
  <c r="I31" i="1"/>
  <c r="H35" i="1"/>
  <c r="I35" i="1"/>
  <c r="H54" i="1"/>
  <c r="I54" i="1"/>
  <c r="H21" i="1"/>
  <c r="I21" i="1"/>
  <c r="H47" i="1"/>
  <c r="I47" i="1"/>
  <c r="H51" i="1"/>
  <c r="I51" i="1"/>
  <c r="G48" i="1"/>
  <c r="G52" i="1"/>
  <c r="G23" i="1"/>
  <c r="H49" i="1"/>
  <c r="I49" i="1"/>
  <c r="H53" i="1"/>
  <c r="I53" i="1"/>
  <c r="G22" i="1"/>
  <c r="N17" i="1"/>
  <c r="N55" i="1"/>
  <c r="O18" i="1"/>
  <c r="H19" i="1"/>
  <c r="I19" i="1"/>
  <c r="L55" i="1"/>
  <c r="H43" i="1"/>
  <c r="I43" i="1"/>
  <c r="U4" i="1"/>
  <c r="F4" i="1"/>
  <c r="K55" i="1"/>
  <c r="M55" i="1"/>
  <c r="H36" i="1"/>
  <c r="I36" i="1"/>
  <c r="H52" i="1"/>
  <c r="I52" i="1"/>
  <c r="G39" i="1"/>
  <c r="H12" i="1"/>
  <c r="I12" i="1"/>
  <c r="H23" i="1"/>
  <c r="I23" i="1"/>
  <c r="H7" i="1"/>
  <c r="I7" i="1"/>
  <c r="G16" i="1"/>
  <c r="G33" i="1"/>
  <c r="G35" i="1"/>
  <c r="G37" i="1"/>
  <c r="H28" i="1"/>
  <c r="I28" i="1"/>
  <c r="H46" i="1"/>
  <c r="I46" i="1"/>
  <c r="H48" i="1"/>
  <c r="I48" i="1"/>
  <c r="H15" i="1"/>
  <c r="I15" i="1"/>
  <c r="G19" i="1"/>
  <c r="H32" i="1"/>
  <c r="I32" i="1"/>
  <c r="H42" i="1"/>
  <c r="I42" i="1"/>
  <c r="G53" i="1"/>
  <c r="H8" i="1"/>
  <c r="I8" i="1"/>
  <c r="H11" i="1"/>
  <c r="I11" i="1"/>
  <c r="H22" i="1"/>
  <c r="I22" i="1"/>
  <c r="G29" i="1"/>
  <c r="G31" i="1"/>
  <c r="H38" i="1"/>
  <c r="I38" i="1"/>
  <c r="G49" i="1"/>
  <c r="H20" i="1"/>
  <c r="I20" i="1"/>
  <c r="G20" i="1"/>
  <c r="E17" i="1"/>
  <c r="H30" i="1"/>
  <c r="I30" i="1"/>
  <c r="G30" i="1"/>
  <c r="D55" i="1"/>
  <c r="G5" i="1"/>
  <c r="H5" i="1"/>
  <c r="I5" i="1"/>
  <c r="E4" i="1"/>
  <c r="H24" i="1"/>
  <c r="I24" i="1"/>
  <c r="G24" i="1"/>
  <c r="H44" i="1"/>
  <c r="I44" i="1"/>
  <c r="G44" i="1"/>
  <c r="H40" i="1"/>
  <c r="I40" i="1"/>
  <c r="G40" i="1"/>
  <c r="H50" i="1"/>
  <c r="I50" i="1"/>
  <c r="G50" i="1"/>
  <c r="H9" i="1"/>
  <c r="I9" i="1"/>
  <c r="G9" i="1"/>
  <c r="G46" i="1"/>
  <c r="G36" i="1"/>
  <c r="H13" i="1"/>
  <c r="I13" i="1"/>
  <c r="G13" i="1"/>
  <c r="H26" i="1"/>
  <c r="I26" i="1"/>
  <c r="E25" i="1"/>
  <c r="G26" i="1"/>
  <c r="H34" i="1"/>
  <c r="I34" i="1"/>
  <c r="G34" i="1"/>
  <c r="G54" i="1"/>
  <c r="G10" i="1"/>
  <c r="G27" i="1"/>
  <c r="G41" i="1"/>
  <c r="G45" i="1"/>
  <c r="G47" i="1"/>
  <c r="G51" i="1"/>
  <c r="G6" i="1"/>
  <c r="G14" i="1"/>
  <c r="G21" i="1"/>
  <c r="O17" i="1"/>
  <c r="U18" i="1"/>
  <c r="E55" i="1"/>
  <c r="H4" i="1"/>
  <c r="G4" i="1"/>
  <c r="H25" i="1"/>
  <c r="I25" i="1"/>
  <c r="G25" i="1"/>
  <c r="G18" i="1"/>
  <c r="H18" i="1"/>
  <c r="I18" i="1"/>
  <c r="U17" i="1"/>
  <c r="O55" i="1"/>
  <c r="I4" i="1"/>
  <c r="F17" i="1"/>
  <c r="U55" i="1"/>
  <c r="H17" i="1"/>
  <c r="F55" i="1"/>
  <c r="G55" i="1"/>
  <c r="G17" i="1"/>
  <c r="I17" i="1"/>
  <c r="H55" i="1"/>
  <c r="I55" i="1"/>
</calcChain>
</file>

<file path=xl/sharedStrings.xml><?xml version="1.0" encoding="utf-8"?>
<sst xmlns="http://schemas.openxmlformats.org/spreadsheetml/2006/main" count="120" uniqueCount="65">
  <si>
    <t>สอบผ่านเกณฑ์ B1 ขึ้นไป (แยกตามระดับ CEFR)</t>
  </si>
  <si>
    <t>ผ่านด้วยผลคะแนนสอบ</t>
  </si>
  <si>
    <t>รวม</t>
  </si>
  <si>
    <t>การศึกษาปฐมวัย</t>
  </si>
  <si>
    <t>ครุศาสตร์</t>
  </si>
  <si>
    <t>C1</t>
  </si>
  <si>
    <t>คณะ/สาขา</t>
  </si>
  <si>
    <t>นักศึกษาตามรายชื่อ</t>
  </si>
  <si>
    <t>นักศึกษาที่ไม่เข้าสอบ</t>
  </si>
  <si>
    <t>นักศึกษาที่เข้าสอบ</t>
  </si>
  <si>
    <t>นักศึกษาที่สอบผ่าน</t>
  </si>
  <si>
    <t>ร้อยละ</t>
  </si>
  <si>
    <t>นักศึกษาที่สอบไม่ผ่าน</t>
  </si>
  <si>
    <t>B1</t>
  </si>
  <si>
    <t>B2</t>
  </si>
  <si>
    <t>C2</t>
  </si>
  <si>
    <t>คณิตศาสตร์</t>
  </si>
  <si>
    <t>ฟิสิกส์</t>
  </si>
  <si>
    <t>วิทยาศาสตร์ทั่วไป</t>
  </si>
  <si>
    <t>พลศึกษา</t>
  </si>
  <si>
    <t>ภาษาไทย</t>
  </si>
  <si>
    <t>ภาษาอังกฤษ</t>
  </si>
  <si>
    <t>สังคมศึกษา</t>
  </si>
  <si>
    <t>ดนตรีศึกษา</t>
  </si>
  <si>
    <t>ศิลปศึกษา</t>
  </si>
  <si>
    <t>คอมพิวเตอร์</t>
  </si>
  <si>
    <t>เทคโนโลยีดิจิทัลเพื่อการศึกษา</t>
  </si>
  <si>
    <t>เทคโนโลยีอุตสาหกรรม</t>
  </si>
  <si>
    <t>วิศวกรรมไฟฟ้า</t>
  </si>
  <si>
    <t>วิศวกรรมเครื่องกล</t>
  </si>
  <si>
    <t>อุตสาหกรรมศิลป์</t>
  </si>
  <si>
    <t>เทคโนโลยีการจัดการอุตสาหกรรมและโลจิสติกส์</t>
  </si>
  <si>
    <t>นวัตกรรมคอมพิวเตอร์และอุตสาหกรรมดิจิทัล</t>
  </si>
  <si>
    <t>เทคโนโลยีวิศวกรรมโยธา</t>
  </si>
  <si>
    <t>มนุษยศาสตร์และสังคมศาสตร์</t>
  </si>
  <si>
    <t>การพัฒนาชุมชน</t>
  </si>
  <si>
    <t>ภาษาอังกฤษธุรกิจ</t>
  </si>
  <si>
    <t>นิติศาสตร์</t>
  </si>
  <si>
    <t>รัฐประศาสนศาสตร์</t>
  </si>
  <si>
    <t>การท่องเที่ยว</t>
  </si>
  <si>
    <t>การปกครองท้องถิ่น</t>
  </si>
  <si>
    <t>การจัดการวัฒนธรรมเชิงเศรษฐกิจสร้างสรรค์</t>
  </si>
  <si>
    <t>ออกแบบนิเทศศิลป์</t>
  </si>
  <si>
    <t>สารสนเทศศาสตร์และบรรณารักษศาสตร์</t>
  </si>
  <si>
    <t>วิทยาการจัดการ</t>
  </si>
  <si>
    <t>การบัญชี</t>
  </si>
  <si>
    <t>นิเทศศาสตร์</t>
  </si>
  <si>
    <t>การจัดการ</t>
  </si>
  <si>
    <t>ธุรกิจค้าปลีก</t>
  </si>
  <si>
    <t>การจัดการอุตสาหกรรมบริการ</t>
  </si>
  <si>
    <t>การตลาด</t>
  </si>
  <si>
    <t>การบริหารทรัพยากรมนุษย์</t>
  </si>
  <si>
    <t>คอมพิวเตอร์ธุรกิจดิจิทัล</t>
  </si>
  <si>
    <t>เศรษฐกิจดิจิทัล</t>
  </si>
  <si>
    <t>วิทยาศาสตร์และเทคโนโลยี</t>
  </si>
  <si>
    <t>เกษตรศาสตร์</t>
  </si>
  <si>
    <t>วิทยาศาสตร์สิ่งแวดล้อม</t>
  </si>
  <si>
    <t>วิทยาการคอมพิวเตอร์</t>
  </si>
  <si>
    <t>สาธารณสุขศาสตร์</t>
  </si>
  <si>
    <t>ชีววิทยา</t>
  </si>
  <si>
    <t>เทคโนโลยีสารสนเทศและนวัตกรรมดิจิทัล</t>
  </si>
  <si>
    <t>วิทยาการการประกอบอาหาร</t>
  </si>
  <si>
    <t>ระดับมหาวิทยาลัย</t>
  </si>
  <si>
    <r>
      <t>ยื่นผลคะแนนสอบด้วยข้อสอบมาตรฐานอื่นๆ</t>
    </r>
    <r>
      <rPr>
        <b/>
        <sz val="5"/>
        <color indexed="8"/>
        <rFont val="TH SarabunPSK"/>
        <family val="2"/>
      </rPr>
      <t xml:space="preserve"> TOEIC</t>
    </r>
  </si>
  <si>
    <r>
      <t xml:space="preserve">สรุปผลการสอบประมวลความรู้ด้านภาษาอังกฤษ นักศึกษารหัส 66 ครั้งที่ 1,2 และ 3
ข้อมูล ณ </t>
    </r>
    <r>
      <rPr>
        <b/>
        <sz val="16"/>
        <rFont val="TH SarabunPSK"/>
        <family val="2"/>
      </rPr>
      <t>วันที่ 8 ธันวาคม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</si>
</sst>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2"/>
      <color indexed="8"/>
      <name val="TH SarabunPSK"/>
      <family val="2"/>
    </font>
    <font>
      <sz val="12"/>
      <color indexed="8"/>
      <name val="TH SarabunPSK"/>
      <family val="2"/>
    </font>
    <font>
      <b/>
      <sz val="10"/>
      <color indexed="8"/>
      <name val="TH SarabunPSK"/>
      <family val="2"/>
    </font>
    <font>
      <sz val="5"/>
      <color indexed="8"/>
      <name val="TH SarabunPSK"/>
      <family val="2"/>
    </font>
    <font>
      <b/>
      <sz val="12"/>
      <color theme="1"/>
      <name val="TH SarabunPSK"/>
      <family val="2"/>
    </font>
    <font>
      <b/>
      <sz val="12"/>
      <name val="TH SarabunPSK"/>
      <family val="2"/>
    </font>
    <font>
      <sz val="12"/>
      <color theme="1"/>
      <name val="TH SarabunPSK"/>
      <family val="2"/>
    </font>
    <font>
      <sz val="12"/>
      <color rgb="FFFF0000"/>
      <name val="TH SarabunPSK"/>
      <family val="2"/>
    </font>
    <font>
      <sz val="12"/>
      <name val="TH SarabunPSK"/>
      <family val="2"/>
    </font>
    <font>
      <b/>
      <sz val="5"/>
      <color indexed="8"/>
      <name val="TH SarabunPSK"/>
      <family val="2"/>
    </font>
    <font>
      <sz val="12"/>
      <name val="TH SarabunPSK"/>
      <family val="2"/>
      <charset val="222"/>
    </font>
    <font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12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5" fillId="0" borderId="0" xfId="0" applyFont="1"/>
    <xf numFmtId="0" fontId="8" fillId="6" borderId="8" xfId="0" applyFont="1" applyFill="1" applyBorder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9" fillId="7" borderId="8" xfId="0" applyFont="1" applyFill="1" applyBorder="1" applyAlignment="1">
      <alignment horizontal="center"/>
    </xf>
    <xf numFmtId="2" fontId="9" fillId="6" borderId="8" xfId="0" applyNumberFormat="1" applyFont="1" applyFill="1" applyBorder="1" applyAlignment="1">
      <alignment horizontal="center"/>
    </xf>
    <xf numFmtId="2" fontId="9" fillId="3" borderId="0" xfId="0" applyNumberFormat="1" applyFont="1" applyFill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12" fillId="0" borderId="8" xfId="0" applyFont="1" applyBorder="1"/>
    <xf numFmtId="0" fontId="11" fillId="0" borderId="0" xfId="0" applyFont="1"/>
    <xf numFmtId="1" fontId="9" fillId="7" borderId="8" xfId="0" applyNumberFormat="1" applyFont="1" applyFill="1" applyBorder="1"/>
    <xf numFmtId="1" fontId="12" fillId="0" borderId="9" xfId="0" applyNumberFormat="1" applyFont="1" applyBorder="1"/>
    <xf numFmtId="1" fontId="12" fillId="0" borderId="8" xfId="0" applyNumberFormat="1" applyFont="1" applyBorder="1"/>
    <xf numFmtId="0" fontId="10" fillId="0" borderId="0" xfId="0" applyFont="1"/>
    <xf numFmtId="0" fontId="12" fillId="0" borderId="0" xfId="0" applyFont="1"/>
    <xf numFmtId="2" fontId="5" fillId="0" borderId="0" xfId="0" applyNumberFormat="1" applyFont="1"/>
    <xf numFmtId="2" fontId="5" fillId="3" borderId="0" xfId="0" applyNumberFormat="1" applyFont="1" applyFill="1"/>
    <xf numFmtId="0" fontId="8" fillId="3" borderId="0" xfId="0" applyFont="1" applyFill="1" applyAlignment="1">
      <alignment horizontal="right"/>
    </xf>
    <xf numFmtId="0" fontId="12" fillId="2" borderId="8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9" borderId="8" xfId="0" applyFont="1" applyFill="1" applyBorder="1" applyAlignment="1">
      <alignment horizontal="center"/>
    </xf>
    <xf numFmtId="2" fontId="12" fillId="3" borderId="0" xfId="0" applyNumberFormat="1" applyFont="1" applyFill="1"/>
    <xf numFmtId="0" fontId="12" fillId="0" borderId="8" xfId="0" applyFont="1" applyBorder="1" applyAlignment="1">
      <alignment horizontal="center"/>
    </xf>
    <xf numFmtId="1" fontId="9" fillId="8" borderId="8" xfId="0" applyNumberFormat="1" applyFont="1" applyFill="1" applyBorder="1"/>
    <xf numFmtId="2" fontId="9" fillId="8" borderId="8" xfId="0" applyNumberFormat="1" applyFont="1" applyFill="1" applyBorder="1"/>
    <xf numFmtId="2" fontId="9" fillId="3" borderId="0" xfId="0" applyNumberFormat="1" applyFont="1" applyFill="1"/>
    <xf numFmtId="2" fontId="12" fillId="0" borderId="8" xfId="0" applyNumberFormat="1" applyFont="1" applyBorder="1"/>
    <xf numFmtId="0" fontId="5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9" fillId="8" borderId="8" xfId="0" applyFont="1" applyFill="1" applyBorder="1"/>
    <xf numFmtId="0" fontId="12" fillId="3" borderId="9" xfId="0" applyFont="1" applyFill="1" applyBorder="1"/>
    <xf numFmtId="2" fontId="9" fillId="8" borderId="4" xfId="0" applyNumberFormat="1" applyFont="1" applyFill="1" applyBorder="1"/>
    <xf numFmtId="1" fontId="9" fillId="0" borderId="8" xfId="0" applyNumberFormat="1" applyFont="1" applyBorder="1"/>
    <xf numFmtId="2" fontId="12" fillId="0" borderId="4" xfId="0" applyNumberFormat="1" applyFont="1" applyBorder="1"/>
    <xf numFmtId="0" fontId="14" fillId="3" borderId="8" xfId="0" applyFont="1" applyFill="1" applyBorder="1" applyAlignment="1">
      <alignment horizontal="center"/>
    </xf>
    <xf numFmtId="0" fontId="15" fillId="0" borderId="4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2" fillId="3" borderId="8" xfId="0" applyFont="1" applyFill="1" applyBorder="1"/>
    <xf numFmtId="1" fontId="14" fillId="3" borderId="8" xfId="0" applyNumberFormat="1" applyFont="1" applyFill="1" applyBorder="1"/>
    <xf numFmtId="1" fontId="14" fillId="0" borderId="8" xfId="0" applyNumberFormat="1" applyFont="1" applyBorder="1"/>
    <xf numFmtId="0" fontId="9" fillId="8" borderId="8" xfId="0" applyFont="1" applyFill="1" applyBorder="1" applyAlignment="1">
      <alignment horizontal="right"/>
    </xf>
    <xf numFmtId="0" fontId="9" fillId="7" borderId="8" xfId="0" applyFont="1" applyFill="1" applyBorder="1" applyAlignment="1">
      <alignment horizontal="right"/>
    </xf>
    <xf numFmtId="2" fontId="9" fillId="8" borderId="8" xfId="0" applyNumberFormat="1" applyFont="1" applyFill="1" applyBorder="1" applyAlignment="1">
      <alignment horizontal="right"/>
    </xf>
    <xf numFmtId="2" fontId="9" fillId="3" borderId="0" xfId="0" applyNumberFormat="1" applyFont="1" applyFill="1" applyAlignment="1">
      <alignment horizontal="right"/>
    </xf>
    <xf numFmtId="2" fontId="12" fillId="0" borderId="8" xfId="0" applyNumberFormat="1" applyFont="1" applyBorder="1" applyAlignment="1">
      <alignment horizontal="right"/>
    </xf>
    <xf numFmtId="0" fontId="9" fillId="3" borderId="8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right"/>
    </xf>
    <xf numFmtId="164" fontId="9" fillId="3" borderId="8" xfId="1" applyNumberFormat="1" applyFont="1" applyFill="1" applyBorder="1"/>
    <xf numFmtId="2" fontId="12" fillId="3" borderId="4" xfId="0" applyNumberFormat="1" applyFont="1" applyFill="1" applyBorder="1"/>
    <xf numFmtId="3" fontId="9" fillId="3" borderId="8" xfId="0" applyNumberFormat="1" applyFont="1" applyFill="1" applyBorder="1"/>
    <xf numFmtId="2" fontId="12" fillId="3" borderId="8" xfId="0" applyNumberFormat="1" applyFont="1" applyFill="1" applyBorder="1"/>
    <xf numFmtId="164" fontId="9" fillId="7" borderId="8" xfId="1" applyNumberFormat="1" applyFont="1" applyFill="1" applyBorder="1"/>
    <xf numFmtId="0" fontId="15" fillId="7" borderId="4" xfId="0" applyFont="1" applyFill="1" applyBorder="1"/>
    <xf numFmtId="0" fontId="15" fillId="7" borderId="6" xfId="0" applyFont="1" applyFill="1" applyBorder="1"/>
    <xf numFmtId="0" fontId="15" fillId="0" borderId="4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/>
    </xf>
    <xf numFmtId="0" fontId="17" fillId="6" borderId="6" xfId="0" applyFont="1" applyFill="1" applyBorder="1" applyAlignment="1">
      <alignment horizontal="center"/>
    </xf>
    <xf numFmtId="0" fontId="15" fillId="7" borderId="4" xfId="0" applyFont="1" applyFill="1" applyBorder="1" applyAlignment="1">
      <alignment horizontal="left"/>
    </xf>
    <xf numFmtId="0" fontId="15" fillId="7" borderId="6" xfId="0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15" fillId="9" borderId="4" xfId="0" applyFont="1" applyFill="1" applyBorder="1" applyAlignment="1">
      <alignment horizontal="center"/>
    </xf>
    <xf numFmtId="0" fontId="15" fillId="9" borderId="6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ropbox/&#3591;&#3634;&#3609;&#3624;&#3641;&#3609;&#3618;&#3660;&#3616;&#3634;&#3625;&#3634;/ExitExam/66/&#3612;&#3621;&#3626;&#3629;&#3610;&#3619;&#3623;&#3617;&#3619;&#3627;&#3633;&#3626;%206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6(1)"/>
      <sheetName val="66(2)"/>
      <sheetName val="66(3)"/>
      <sheetName val="ผ่าน B1 ขึ้นไป 66(3)"/>
      <sheetName val="ผ่าน B1 ขึ้นไปตามเกณฑ์ประกัน"/>
      <sheetName val="Sheet10"/>
      <sheetName val="ครุศาสตร์"/>
      <sheetName val="ครุศาสตร์ ปรับ"/>
      <sheetName val="เทคโนโลยีอุตสาหกรรม"/>
      <sheetName val="วิทยาการจัดการ"/>
      <sheetName val="มนุษยศาสตร์"/>
      <sheetName val="วิทยาศาสตร์"/>
      <sheetName val="Sheet1"/>
    </sheetNames>
    <sheetDataSet>
      <sheetData sheetId="0"/>
      <sheetData sheetId="1"/>
      <sheetData sheetId="2"/>
      <sheetData sheetId="3"/>
      <sheetData sheetId="4">
        <row r="4">
          <cell r="N4">
            <v>0</v>
          </cell>
        </row>
        <row r="5">
          <cell r="N5">
            <v>0</v>
          </cell>
        </row>
        <row r="6">
          <cell r="N6">
            <v>0</v>
          </cell>
        </row>
        <row r="7">
          <cell r="N7">
            <v>0</v>
          </cell>
        </row>
        <row r="8">
          <cell r="N8">
            <v>0</v>
          </cell>
        </row>
        <row r="9">
          <cell r="N9">
            <v>0</v>
          </cell>
        </row>
        <row r="10">
          <cell r="N10">
            <v>0</v>
          </cell>
        </row>
        <row r="11">
          <cell r="N11">
            <v>0</v>
          </cell>
        </row>
        <row r="12">
          <cell r="N12">
            <v>0</v>
          </cell>
        </row>
        <row r="13">
          <cell r="N13">
            <v>0</v>
          </cell>
        </row>
        <row r="14">
          <cell r="N14">
            <v>0</v>
          </cell>
        </row>
        <row r="15">
          <cell r="N15">
            <v>0</v>
          </cell>
        </row>
        <row r="16">
          <cell r="N16">
            <v>0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0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0</v>
          </cell>
        </row>
        <row r="24">
          <cell r="N24">
            <v>0</v>
          </cell>
        </row>
        <row r="25">
          <cell r="N25">
            <v>0</v>
          </cell>
        </row>
        <row r="26">
          <cell r="N26">
            <v>0</v>
          </cell>
        </row>
        <row r="27">
          <cell r="N27">
            <v>0</v>
          </cell>
        </row>
        <row r="28">
          <cell r="N28">
            <v>0</v>
          </cell>
        </row>
        <row r="29">
          <cell r="N29">
            <v>0</v>
          </cell>
        </row>
        <row r="30">
          <cell r="N30">
            <v>0</v>
          </cell>
        </row>
        <row r="31">
          <cell r="N31">
            <v>0</v>
          </cell>
        </row>
        <row r="32">
          <cell r="N32">
            <v>0</v>
          </cell>
        </row>
        <row r="33">
          <cell r="N33">
            <v>0</v>
          </cell>
        </row>
        <row r="34">
          <cell r="N34">
            <v>0</v>
          </cell>
        </row>
        <row r="35">
          <cell r="N35">
            <v>0</v>
          </cell>
        </row>
        <row r="36">
          <cell r="N36">
            <v>0</v>
          </cell>
        </row>
        <row r="37">
          <cell r="N37">
            <v>0</v>
          </cell>
        </row>
        <row r="38">
          <cell r="N38">
            <v>0</v>
          </cell>
        </row>
        <row r="39">
          <cell r="N39">
            <v>0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5">
          <cell r="N45">
            <v>0</v>
          </cell>
        </row>
        <row r="46">
          <cell r="N46">
            <v>0</v>
          </cell>
        </row>
        <row r="47">
          <cell r="N47">
            <v>0</v>
          </cell>
        </row>
        <row r="48">
          <cell r="N48">
            <v>0</v>
          </cell>
        </row>
        <row r="49">
          <cell r="N49">
            <v>0</v>
          </cell>
        </row>
        <row r="50">
          <cell r="N50">
            <v>0</v>
          </cell>
        </row>
        <row r="51">
          <cell r="N51">
            <v>0</v>
          </cell>
        </row>
        <row r="52">
          <cell r="N52">
            <v>0</v>
          </cell>
        </row>
        <row r="53">
          <cell r="N53">
            <v>0</v>
          </cell>
        </row>
        <row r="54">
          <cell r="N5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8"/>
  <sheetViews>
    <sheetView tabSelected="1" topLeftCell="A10" zoomScaleNormal="100" workbookViewId="0">
      <selection activeCell="Y18" sqref="Y18"/>
    </sheetView>
  </sheetViews>
  <sheetFormatPr defaultRowHeight="18.75"/>
  <cols>
    <col min="1" max="1" width="19" style="40" bestFit="1" customWidth="1"/>
    <col min="2" max="2" width="20.85546875" style="41" bestFit="1" customWidth="1"/>
    <col min="3" max="3" width="13.140625" style="2" bestFit="1" customWidth="1"/>
    <col min="4" max="4" width="13.85546875" style="10" bestFit="1" customWidth="1"/>
    <col min="5" max="5" width="12.140625" style="2" bestFit="1" customWidth="1"/>
    <col min="6" max="6" width="12.7109375" style="15" bestFit="1" customWidth="1"/>
    <col min="7" max="7" width="5" style="2" bestFit="1" customWidth="1"/>
    <col min="8" max="8" width="14.42578125" style="2" bestFit="1" customWidth="1"/>
    <col min="9" max="9" width="5.7109375" style="16" bestFit="1" customWidth="1"/>
    <col min="10" max="10" width="5" style="17" customWidth="1"/>
    <col min="11" max="13" width="3.42578125" style="28" bestFit="1" customWidth="1"/>
    <col min="14" max="14" width="2.7109375" style="28" bestFit="1" customWidth="1"/>
    <col min="15" max="15" width="3.5703125" style="28" bestFit="1" customWidth="1"/>
    <col min="16" max="19" width="2.7109375" style="28" bestFit="1" customWidth="1"/>
    <col min="20" max="20" width="3.140625" style="28" customWidth="1"/>
    <col min="21" max="21" width="7.42578125" style="28" customWidth="1"/>
    <col min="22" max="243" width="9" style="2"/>
    <col min="244" max="244" width="3.42578125" style="2" customWidth="1"/>
    <col min="245" max="245" width="20.85546875" style="2" bestFit="1" customWidth="1"/>
    <col min="246" max="246" width="11.85546875" style="2" bestFit="1" customWidth="1"/>
    <col min="247" max="247" width="12.42578125" style="2" bestFit="1" customWidth="1"/>
    <col min="248" max="248" width="10.85546875" style="2" bestFit="1" customWidth="1"/>
    <col min="249" max="249" width="11.42578125" style="2" bestFit="1" customWidth="1"/>
    <col min="250" max="250" width="5" style="2" bestFit="1" customWidth="1"/>
    <col min="251" max="251" width="12.85546875" style="2" bestFit="1" customWidth="1"/>
    <col min="252" max="252" width="5" style="2" bestFit="1" customWidth="1"/>
    <col min="253" max="254" width="2.42578125" style="2" bestFit="1" customWidth="1"/>
    <col min="255" max="255" width="3.140625" style="2" bestFit="1" customWidth="1"/>
    <col min="256" max="256" width="2.42578125" style="2" bestFit="1" customWidth="1"/>
    <col min="257" max="257" width="4" style="2" bestFit="1" customWidth="1"/>
    <col min="258" max="260" width="3.7109375" style="2" customWidth="1"/>
    <col min="261" max="261" width="2.42578125" style="2" bestFit="1" customWidth="1"/>
    <col min="262" max="262" width="5.5703125" style="2" customWidth="1"/>
    <col min="263" max="263" width="3.140625" style="2" bestFit="1" customWidth="1"/>
    <col min="264" max="499" width="9" style="2"/>
    <col min="500" max="500" width="3.42578125" style="2" customWidth="1"/>
    <col min="501" max="501" width="20.85546875" style="2" bestFit="1" customWidth="1"/>
    <col min="502" max="502" width="11.85546875" style="2" bestFit="1" customWidth="1"/>
    <col min="503" max="503" width="12.42578125" style="2" bestFit="1" customWidth="1"/>
    <col min="504" max="504" width="10.85546875" style="2" bestFit="1" customWidth="1"/>
    <col min="505" max="505" width="11.42578125" style="2" bestFit="1" customWidth="1"/>
    <col min="506" max="506" width="5" style="2" bestFit="1" customWidth="1"/>
    <col min="507" max="507" width="12.85546875" style="2" bestFit="1" customWidth="1"/>
    <col min="508" max="508" width="5" style="2" bestFit="1" customWidth="1"/>
    <col min="509" max="510" width="2.42578125" style="2" bestFit="1" customWidth="1"/>
    <col min="511" max="511" width="3.140625" style="2" bestFit="1" customWidth="1"/>
    <col min="512" max="512" width="2.42578125" style="2" bestFit="1" customWidth="1"/>
    <col min="513" max="513" width="4" style="2" bestFit="1" customWidth="1"/>
    <col min="514" max="516" width="3.7109375" style="2" customWidth="1"/>
    <col min="517" max="517" width="2.42578125" style="2" bestFit="1" customWidth="1"/>
    <col min="518" max="518" width="5.5703125" style="2" customWidth="1"/>
    <col min="519" max="519" width="3.140625" style="2" bestFit="1" customWidth="1"/>
    <col min="520" max="755" width="9" style="2"/>
    <col min="756" max="756" width="3.42578125" style="2" customWidth="1"/>
    <col min="757" max="757" width="20.85546875" style="2" bestFit="1" customWidth="1"/>
    <col min="758" max="758" width="11.85546875" style="2" bestFit="1" customWidth="1"/>
    <col min="759" max="759" width="12.42578125" style="2" bestFit="1" customWidth="1"/>
    <col min="760" max="760" width="10.85546875" style="2" bestFit="1" customWidth="1"/>
    <col min="761" max="761" width="11.42578125" style="2" bestFit="1" customWidth="1"/>
    <col min="762" max="762" width="5" style="2" bestFit="1" customWidth="1"/>
    <col min="763" max="763" width="12.85546875" style="2" bestFit="1" customWidth="1"/>
    <col min="764" max="764" width="5" style="2" bestFit="1" customWidth="1"/>
    <col min="765" max="766" width="2.42578125" style="2" bestFit="1" customWidth="1"/>
    <col min="767" max="767" width="3.140625" style="2" bestFit="1" customWidth="1"/>
    <col min="768" max="768" width="2.42578125" style="2" bestFit="1" customWidth="1"/>
    <col min="769" max="769" width="4" style="2" bestFit="1" customWidth="1"/>
    <col min="770" max="772" width="3.7109375" style="2" customWidth="1"/>
    <col min="773" max="773" width="2.42578125" style="2" bestFit="1" customWidth="1"/>
    <col min="774" max="774" width="5.5703125" style="2" customWidth="1"/>
    <col min="775" max="775" width="3.140625" style="2" bestFit="1" customWidth="1"/>
    <col min="776" max="1011" width="9" style="2"/>
    <col min="1012" max="1012" width="3.42578125" style="2" customWidth="1"/>
    <col min="1013" max="1013" width="20.85546875" style="2" bestFit="1" customWidth="1"/>
    <col min="1014" max="1014" width="11.85546875" style="2" bestFit="1" customWidth="1"/>
    <col min="1015" max="1015" width="12.42578125" style="2" bestFit="1" customWidth="1"/>
    <col min="1016" max="1016" width="10.85546875" style="2" bestFit="1" customWidth="1"/>
    <col min="1017" max="1017" width="11.42578125" style="2" bestFit="1" customWidth="1"/>
    <col min="1018" max="1018" width="5" style="2" bestFit="1" customWidth="1"/>
    <col min="1019" max="1019" width="12.85546875" style="2" bestFit="1" customWidth="1"/>
    <col min="1020" max="1020" width="5" style="2" bestFit="1" customWidth="1"/>
    <col min="1021" max="1022" width="2.42578125" style="2" bestFit="1" customWidth="1"/>
    <col min="1023" max="1023" width="3.140625" style="2" bestFit="1" customWidth="1"/>
    <col min="1024" max="1024" width="2.42578125" style="2" bestFit="1" customWidth="1"/>
    <col min="1025" max="1025" width="4" style="2" bestFit="1" customWidth="1"/>
    <col min="1026" max="1028" width="3.7109375" style="2" customWidth="1"/>
    <col min="1029" max="1029" width="2.42578125" style="2" bestFit="1" customWidth="1"/>
    <col min="1030" max="1030" width="5.5703125" style="2" customWidth="1"/>
    <col min="1031" max="1031" width="3.140625" style="2" bestFit="1" customWidth="1"/>
    <col min="1032" max="1267" width="9" style="2"/>
    <col min="1268" max="1268" width="3.42578125" style="2" customWidth="1"/>
    <col min="1269" max="1269" width="20.85546875" style="2" bestFit="1" customWidth="1"/>
    <col min="1270" max="1270" width="11.85546875" style="2" bestFit="1" customWidth="1"/>
    <col min="1271" max="1271" width="12.42578125" style="2" bestFit="1" customWidth="1"/>
    <col min="1272" max="1272" width="10.85546875" style="2" bestFit="1" customWidth="1"/>
    <col min="1273" max="1273" width="11.42578125" style="2" bestFit="1" customWidth="1"/>
    <col min="1274" max="1274" width="5" style="2" bestFit="1" customWidth="1"/>
    <col min="1275" max="1275" width="12.85546875" style="2" bestFit="1" customWidth="1"/>
    <col min="1276" max="1276" width="5" style="2" bestFit="1" customWidth="1"/>
    <col min="1277" max="1278" width="2.42578125" style="2" bestFit="1" customWidth="1"/>
    <col min="1279" max="1279" width="3.140625" style="2" bestFit="1" customWidth="1"/>
    <col min="1280" max="1280" width="2.42578125" style="2" bestFit="1" customWidth="1"/>
    <col min="1281" max="1281" width="4" style="2" bestFit="1" customWidth="1"/>
    <col min="1282" max="1284" width="3.7109375" style="2" customWidth="1"/>
    <col min="1285" max="1285" width="2.42578125" style="2" bestFit="1" customWidth="1"/>
    <col min="1286" max="1286" width="5.5703125" style="2" customWidth="1"/>
    <col min="1287" max="1287" width="3.140625" style="2" bestFit="1" customWidth="1"/>
    <col min="1288" max="1523" width="9" style="2"/>
    <col min="1524" max="1524" width="3.42578125" style="2" customWidth="1"/>
    <col min="1525" max="1525" width="20.85546875" style="2" bestFit="1" customWidth="1"/>
    <col min="1526" max="1526" width="11.85546875" style="2" bestFit="1" customWidth="1"/>
    <col min="1527" max="1527" width="12.42578125" style="2" bestFit="1" customWidth="1"/>
    <col min="1528" max="1528" width="10.85546875" style="2" bestFit="1" customWidth="1"/>
    <col min="1529" max="1529" width="11.42578125" style="2" bestFit="1" customWidth="1"/>
    <col min="1530" max="1530" width="5" style="2" bestFit="1" customWidth="1"/>
    <col min="1531" max="1531" width="12.85546875" style="2" bestFit="1" customWidth="1"/>
    <col min="1532" max="1532" width="5" style="2" bestFit="1" customWidth="1"/>
    <col min="1533" max="1534" width="2.42578125" style="2" bestFit="1" customWidth="1"/>
    <col min="1535" max="1535" width="3.140625" style="2" bestFit="1" customWidth="1"/>
    <col min="1536" max="1536" width="2.42578125" style="2" bestFit="1" customWidth="1"/>
    <col min="1537" max="1537" width="4" style="2" bestFit="1" customWidth="1"/>
    <col min="1538" max="1540" width="3.7109375" style="2" customWidth="1"/>
    <col min="1541" max="1541" width="2.42578125" style="2" bestFit="1" customWidth="1"/>
    <col min="1542" max="1542" width="5.5703125" style="2" customWidth="1"/>
    <col min="1543" max="1543" width="3.140625" style="2" bestFit="1" customWidth="1"/>
    <col min="1544" max="1779" width="9" style="2"/>
    <col min="1780" max="1780" width="3.42578125" style="2" customWidth="1"/>
    <col min="1781" max="1781" width="20.85546875" style="2" bestFit="1" customWidth="1"/>
    <col min="1782" max="1782" width="11.85546875" style="2" bestFit="1" customWidth="1"/>
    <col min="1783" max="1783" width="12.42578125" style="2" bestFit="1" customWidth="1"/>
    <col min="1784" max="1784" width="10.85546875" style="2" bestFit="1" customWidth="1"/>
    <col min="1785" max="1785" width="11.42578125" style="2" bestFit="1" customWidth="1"/>
    <col min="1786" max="1786" width="5" style="2" bestFit="1" customWidth="1"/>
    <col min="1787" max="1787" width="12.85546875" style="2" bestFit="1" customWidth="1"/>
    <col min="1788" max="1788" width="5" style="2" bestFit="1" customWidth="1"/>
    <col min="1789" max="1790" width="2.42578125" style="2" bestFit="1" customWidth="1"/>
    <col min="1791" max="1791" width="3.140625" style="2" bestFit="1" customWidth="1"/>
    <col min="1792" max="1792" width="2.42578125" style="2" bestFit="1" customWidth="1"/>
    <col min="1793" max="1793" width="4" style="2" bestFit="1" customWidth="1"/>
    <col min="1794" max="1796" width="3.7109375" style="2" customWidth="1"/>
    <col min="1797" max="1797" width="2.42578125" style="2" bestFit="1" customWidth="1"/>
    <col min="1798" max="1798" width="5.5703125" style="2" customWidth="1"/>
    <col min="1799" max="1799" width="3.140625" style="2" bestFit="1" customWidth="1"/>
    <col min="1800" max="2035" width="9" style="2"/>
    <col min="2036" max="2036" width="3.42578125" style="2" customWidth="1"/>
    <col min="2037" max="2037" width="20.85546875" style="2" bestFit="1" customWidth="1"/>
    <col min="2038" max="2038" width="11.85546875" style="2" bestFit="1" customWidth="1"/>
    <col min="2039" max="2039" width="12.42578125" style="2" bestFit="1" customWidth="1"/>
    <col min="2040" max="2040" width="10.85546875" style="2" bestFit="1" customWidth="1"/>
    <col min="2041" max="2041" width="11.42578125" style="2" bestFit="1" customWidth="1"/>
    <col min="2042" max="2042" width="5" style="2" bestFit="1" customWidth="1"/>
    <col min="2043" max="2043" width="12.85546875" style="2" bestFit="1" customWidth="1"/>
    <col min="2044" max="2044" width="5" style="2" bestFit="1" customWidth="1"/>
    <col min="2045" max="2046" width="2.42578125" style="2" bestFit="1" customWidth="1"/>
    <col min="2047" max="2047" width="3.140625" style="2" bestFit="1" customWidth="1"/>
    <col min="2048" max="2048" width="2.42578125" style="2" bestFit="1" customWidth="1"/>
    <col min="2049" max="2049" width="4" style="2" bestFit="1" customWidth="1"/>
    <col min="2050" max="2052" width="3.7109375" style="2" customWidth="1"/>
    <col min="2053" max="2053" width="2.42578125" style="2" bestFit="1" customWidth="1"/>
    <col min="2054" max="2054" width="5.5703125" style="2" customWidth="1"/>
    <col min="2055" max="2055" width="3.140625" style="2" bestFit="1" customWidth="1"/>
    <col min="2056" max="2291" width="9" style="2"/>
    <col min="2292" max="2292" width="3.42578125" style="2" customWidth="1"/>
    <col min="2293" max="2293" width="20.85546875" style="2" bestFit="1" customWidth="1"/>
    <col min="2294" max="2294" width="11.85546875" style="2" bestFit="1" customWidth="1"/>
    <col min="2295" max="2295" width="12.42578125" style="2" bestFit="1" customWidth="1"/>
    <col min="2296" max="2296" width="10.85546875" style="2" bestFit="1" customWidth="1"/>
    <col min="2297" max="2297" width="11.42578125" style="2" bestFit="1" customWidth="1"/>
    <col min="2298" max="2298" width="5" style="2" bestFit="1" customWidth="1"/>
    <col min="2299" max="2299" width="12.85546875" style="2" bestFit="1" customWidth="1"/>
    <col min="2300" max="2300" width="5" style="2" bestFit="1" customWidth="1"/>
    <col min="2301" max="2302" width="2.42578125" style="2" bestFit="1" customWidth="1"/>
    <col min="2303" max="2303" width="3.140625" style="2" bestFit="1" customWidth="1"/>
    <col min="2304" max="2304" width="2.42578125" style="2" bestFit="1" customWidth="1"/>
    <col min="2305" max="2305" width="4" style="2" bestFit="1" customWidth="1"/>
    <col min="2306" max="2308" width="3.7109375" style="2" customWidth="1"/>
    <col min="2309" max="2309" width="2.42578125" style="2" bestFit="1" customWidth="1"/>
    <col min="2310" max="2310" width="5.5703125" style="2" customWidth="1"/>
    <col min="2311" max="2311" width="3.140625" style="2" bestFit="1" customWidth="1"/>
    <col min="2312" max="2547" width="9" style="2"/>
    <col min="2548" max="2548" width="3.42578125" style="2" customWidth="1"/>
    <col min="2549" max="2549" width="20.85546875" style="2" bestFit="1" customWidth="1"/>
    <col min="2550" max="2550" width="11.85546875" style="2" bestFit="1" customWidth="1"/>
    <col min="2551" max="2551" width="12.42578125" style="2" bestFit="1" customWidth="1"/>
    <col min="2552" max="2552" width="10.85546875" style="2" bestFit="1" customWidth="1"/>
    <col min="2553" max="2553" width="11.42578125" style="2" bestFit="1" customWidth="1"/>
    <col min="2554" max="2554" width="5" style="2" bestFit="1" customWidth="1"/>
    <col min="2555" max="2555" width="12.85546875" style="2" bestFit="1" customWidth="1"/>
    <col min="2556" max="2556" width="5" style="2" bestFit="1" customWidth="1"/>
    <col min="2557" max="2558" width="2.42578125" style="2" bestFit="1" customWidth="1"/>
    <col min="2559" max="2559" width="3.140625" style="2" bestFit="1" customWidth="1"/>
    <col min="2560" max="2560" width="2.42578125" style="2" bestFit="1" customWidth="1"/>
    <col min="2561" max="2561" width="4" style="2" bestFit="1" customWidth="1"/>
    <col min="2562" max="2564" width="3.7109375" style="2" customWidth="1"/>
    <col min="2565" max="2565" width="2.42578125" style="2" bestFit="1" customWidth="1"/>
    <col min="2566" max="2566" width="5.5703125" style="2" customWidth="1"/>
    <col min="2567" max="2567" width="3.140625" style="2" bestFit="1" customWidth="1"/>
    <col min="2568" max="2803" width="9" style="2"/>
    <col min="2804" max="2804" width="3.42578125" style="2" customWidth="1"/>
    <col min="2805" max="2805" width="20.85546875" style="2" bestFit="1" customWidth="1"/>
    <col min="2806" max="2806" width="11.85546875" style="2" bestFit="1" customWidth="1"/>
    <col min="2807" max="2807" width="12.42578125" style="2" bestFit="1" customWidth="1"/>
    <col min="2808" max="2808" width="10.85546875" style="2" bestFit="1" customWidth="1"/>
    <col min="2809" max="2809" width="11.42578125" style="2" bestFit="1" customWidth="1"/>
    <col min="2810" max="2810" width="5" style="2" bestFit="1" customWidth="1"/>
    <col min="2811" max="2811" width="12.85546875" style="2" bestFit="1" customWidth="1"/>
    <col min="2812" max="2812" width="5" style="2" bestFit="1" customWidth="1"/>
    <col min="2813" max="2814" width="2.42578125" style="2" bestFit="1" customWidth="1"/>
    <col min="2815" max="2815" width="3.140625" style="2" bestFit="1" customWidth="1"/>
    <col min="2816" max="2816" width="2.42578125" style="2" bestFit="1" customWidth="1"/>
    <col min="2817" max="2817" width="4" style="2" bestFit="1" customWidth="1"/>
    <col min="2818" max="2820" width="3.7109375" style="2" customWidth="1"/>
    <col min="2821" max="2821" width="2.42578125" style="2" bestFit="1" customWidth="1"/>
    <col min="2822" max="2822" width="5.5703125" style="2" customWidth="1"/>
    <col min="2823" max="2823" width="3.140625" style="2" bestFit="1" customWidth="1"/>
    <col min="2824" max="3059" width="9" style="2"/>
    <col min="3060" max="3060" width="3.42578125" style="2" customWidth="1"/>
    <col min="3061" max="3061" width="20.85546875" style="2" bestFit="1" customWidth="1"/>
    <col min="3062" max="3062" width="11.85546875" style="2" bestFit="1" customWidth="1"/>
    <col min="3063" max="3063" width="12.42578125" style="2" bestFit="1" customWidth="1"/>
    <col min="3064" max="3064" width="10.85546875" style="2" bestFit="1" customWidth="1"/>
    <col min="3065" max="3065" width="11.42578125" style="2" bestFit="1" customWidth="1"/>
    <col min="3066" max="3066" width="5" style="2" bestFit="1" customWidth="1"/>
    <col min="3067" max="3067" width="12.85546875" style="2" bestFit="1" customWidth="1"/>
    <col min="3068" max="3068" width="5" style="2" bestFit="1" customWidth="1"/>
    <col min="3069" max="3070" width="2.42578125" style="2" bestFit="1" customWidth="1"/>
    <col min="3071" max="3071" width="3.140625" style="2" bestFit="1" customWidth="1"/>
    <col min="3072" max="3072" width="2.42578125" style="2" bestFit="1" customWidth="1"/>
    <col min="3073" max="3073" width="4" style="2" bestFit="1" customWidth="1"/>
    <col min="3074" max="3076" width="3.7109375" style="2" customWidth="1"/>
    <col min="3077" max="3077" width="2.42578125" style="2" bestFit="1" customWidth="1"/>
    <col min="3078" max="3078" width="5.5703125" style="2" customWidth="1"/>
    <col min="3079" max="3079" width="3.140625" style="2" bestFit="1" customWidth="1"/>
    <col min="3080" max="3315" width="9" style="2"/>
    <col min="3316" max="3316" width="3.42578125" style="2" customWidth="1"/>
    <col min="3317" max="3317" width="20.85546875" style="2" bestFit="1" customWidth="1"/>
    <col min="3318" max="3318" width="11.85546875" style="2" bestFit="1" customWidth="1"/>
    <col min="3319" max="3319" width="12.42578125" style="2" bestFit="1" customWidth="1"/>
    <col min="3320" max="3320" width="10.85546875" style="2" bestFit="1" customWidth="1"/>
    <col min="3321" max="3321" width="11.42578125" style="2" bestFit="1" customWidth="1"/>
    <col min="3322" max="3322" width="5" style="2" bestFit="1" customWidth="1"/>
    <col min="3323" max="3323" width="12.85546875" style="2" bestFit="1" customWidth="1"/>
    <col min="3324" max="3324" width="5" style="2" bestFit="1" customWidth="1"/>
    <col min="3325" max="3326" width="2.42578125" style="2" bestFit="1" customWidth="1"/>
    <col min="3327" max="3327" width="3.140625" style="2" bestFit="1" customWidth="1"/>
    <col min="3328" max="3328" width="2.42578125" style="2" bestFit="1" customWidth="1"/>
    <col min="3329" max="3329" width="4" style="2" bestFit="1" customWidth="1"/>
    <col min="3330" max="3332" width="3.7109375" style="2" customWidth="1"/>
    <col min="3333" max="3333" width="2.42578125" style="2" bestFit="1" customWidth="1"/>
    <col min="3334" max="3334" width="5.5703125" style="2" customWidth="1"/>
    <col min="3335" max="3335" width="3.140625" style="2" bestFit="1" customWidth="1"/>
    <col min="3336" max="3571" width="9" style="2"/>
    <col min="3572" max="3572" width="3.42578125" style="2" customWidth="1"/>
    <col min="3573" max="3573" width="20.85546875" style="2" bestFit="1" customWidth="1"/>
    <col min="3574" max="3574" width="11.85546875" style="2" bestFit="1" customWidth="1"/>
    <col min="3575" max="3575" width="12.42578125" style="2" bestFit="1" customWidth="1"/>
    <col min="3576" max="3576" width="10.85546875" style="2" bestFit="1" customWidth="1"/>
    <col min="3577" max="3577" width="11.42578125" style="2" bestFit="1" customWidth="1"/>
    <col min="3578" max="3578" width="5" style="2" bestFit="1" customWidth="1"/>
    <col min="3579" max="3579" width="12.85546875" style="2" bestFit="1" customWidth="1"/>
    <col min="3580" max="3580" width="5" style="2" bestFit="1" customWidth="1"/>
    <col min="3581" max="3582" width="2.42578125" style="2" bestFit="1" customWidth="1"/>
    <col min="3583" max="3583" width="3.140625" style="2" bestFit="1" customWidth="1"/>
    <col min="3584" max="3584" width="2.42578125" style="2" bestFit="1" customWidth="1"/>
    <col min="3585" max="3585" width="4" style="2" bestFit="1" customWidth="1"/>
    <col min="3586" max="3588" width="3.7109375" style="2" customWidth="1"/>
    <col min="3589" max="3589" width="2.42578125" style="2" bestFit="1" customWidth="1"/>
    <col min="3590" max="3590" width="5.5703125" style="2" customWidth="1"/>
    <col min="3591" max="3591" width="3.140625" style="2" bestFit="1" customWidth="1"/>
    <col min="3592" max="3827" width="9" style="2"/>
    <col min="3828" max="3828" width="3.42578125" style="2" customWidth="1"/>
    <col min="3829" max="3829" width="20.85546875" style="2" bestFit="1" customWidth="1"/>
    <col min="3830" max="3830" width="11.85546875" style="2" bestFit="1" customWidth="1"/>
    <col min="3831" max="3831" width="12.42578125" style="2" bestFit="1" customWidth="1"/>
    <col min="3832" max="3832" width="10.85546875" style="2" bestFit="1" customWidth="1"/>
    <col min="3833" max="3833" width="11.42578125" style="2" bestFit="1" customWidth="1"/>
    <col min="3834" max="3834" width="5" style="2" bestFit="1" customWidth="1"/>
    <col min="3835" max="3835" width="12.85546875" style="2" bestFit="1" customWidth="1"/>
    <col min="3836" max="3836" width="5" style="2" bestFit="1" customWidth="1"/>
    <col min="3837" max="3838" width="2.42578125" style="2" bestFit="1" customWidth="1"/>
    <col min="3839" max="3839" width="3.140625" style="2" bestFit="1" customWidth="1"/>
    <col min="3840" max="3840" width="2.42578125" style="2" bestFit="1" customWidth="1"/>
    <col min="3841" max="3841" width="4" style="2" bestFit="1" customWidth="1"/>
    <col min="3842" max="3844" width="3.7109375" style="2" customWidth="1"/>
    <col min="3845" max="3845" width="2.42578125" style="2" bestFit="1" customWidth="1"/>
    <col min="3846" max="3846" width="5.5703125" style="2" customWidth="1"/>
    <col min="3847" max="3847" width="3.140625" style="2" bestFit="1" customWidth="1"/>
    <col min="3848" max="4083" width="9" style="2"/>
    <col min="4084" max="4084" width="3.42578125" style="2" customWidth="1"/>
    <col min="4085" max="4085" width="20.85546875" style="2" bestFit="1" customWidth="1"/>
    <col min="4086" max="4086" width="11.85546875" style="2" bestFit="1" customWidth="1"/>
    <col min="4087" max="4087" width="12.42578125" style="2" bestFit="1" customWidth="1"/>
    <col min="4088" max="4088" width="10.85546875" style="2" bestFit="1" customWidth="1"/>
    <col min="4089" max="4089" width="11.42578125" style="2" bestFit="1" customWidth="1"/>
    <col min="4090" max="4090" width="5" style="2" bestFit="1" customWidth="1"/>
    <col min="4091" max="4091" width="12.85546875" style="2" bestFit="1" customWidth="1"/>
    <col min="4092" max="4092" width="5" style="2" bestFit="1" customWidth="1"/>
    <col min="4093" max="4094" width="2.42578125" style="2" bestFit="1" customWidth="1"/>
    <col min="4095" max="4095" width="3.140625" style="2" bestFit="1" customWidth="1"/>
    <col min="4096" max="4096" width="2.42578125" style="2" bestFit="1" customWidth="1"/>
    <col min="4097" max="4097" width="4" style="2" bestFit="1" customWidth="1"/>
    <col min="4098" max="4100" width="3.7109375" style="2" customWidth="1"/>
    <col min="4101" max="4101" width="2.42578125" style="2" bestFit="1" customWidth="1"/>
    <col min="4102" max="4102" width="5.5703125" style="2" customWidth="1"/>
    <col min="4103" max="4103" width="3.140625" style="2" bestFit="1" customWidth="1"/>
    <col min="4104" max="4339" width="9" style="2"/>
    <col min="4340" max="4340" width="3.42578125" style="2" customWidth="1"/>
    <col min="4341" max="4341" width="20.85546875" style="2" bestFit="1" customWidth="1"/>
    <col min="4342" max="4342" width="11.85546875" style="2" bestFit="1" customWidth="1"/>
    <col min="4343" max="4343" width="12.42578125" style="2" bestFit="1" customWidth="1"/>
    <col min="4344" max="4344" width="10.85546875" style="2" bestFit="1" customWidth="1"/>
    <col min="4345" max="4345" width="11.42578125" style="2" bestFit="1" customWidth="1"/>
    <col min="4346" max="4346" width="5" style="2" bestFit="1" customWidth="1"/>
    <col min="4347" max="4347" width="12.85546875" style="2" bestFit="1" customWidth="1"/>
    <col min="4348" max="4348" width="5" style="2" bestFit="1" customWidth="1"/>
    <col min="4349" max="4350" width="2.42578125" style="2" bestFit="1" customWidth="1"/>
    <col min="4351" max="4351" width="3.140625" style="2" bestFit="1" customWidth="1"/>
    <col min="4352" max="4352" width="2.42578125" style="2" bestFit="1" customWidth="1"/>
    <col min="4353" max="4353" width="4" style="2" bestFit="1" customWidth="1"/>
    <col min="4354" max="4356" width="3.7109375" style="2" customWidth="1"/>
    <col min="4357" max="4357" width="2.42578125" style="2" bestFit="1" customWidth="1"/>
    <col min="4358" max="4358" width="5.5703125" style="2" customWidth="1"/>
    <col min="4359" max="4359" width="3.140625" style="2" bestFit="1" customWidth="1"/>
    <col min="4360" max="4595" width="9" style="2"/>
    <col min="4596" max="4596" width="3.42578125" style="2" customWidth="1"/>
    <col min="4597" max="4597" width="20.85546875" style="2" bestFit="1" customWidth="1"/>
    <col min="4598" max="4598" width="11.85546875" style="2" bestFit="1" customWidth="1"/>
    <col min="4599" max="4599" width="12.42578125" style="2" bestFit="1" customWidth="1"/>
    <col min="4600" max="4600" width="10.85546875" style="2" bestFit="1" customWidth="1"/>
    <col min="4601" max="4601" width="11.42578125" style="2" bestFit="1" customWidth="1"/>
    <col min="4602" max="4602" width="5" style="2" bestFit="1" customWidth="1"/>
    <col min="4603" max="4603" width="12.85546875" style="2" bestFit="1" customWidth="1"/>
    <col min="4604" max="4604" width="5" style="2" bestFit="1" customWidth="1"/>
    <col min="4605" max="4606" width="2.42578125" style="2" bestFit="1" customWidth="1"/>
    <col min="4607" max="4607" width="3.140625" style="2" bestFit="1" customWidth="1"/>
    <col min="4608" max="4608" width="2.42578125" style="2" bestFit="1" customWidth="1"/>
    <col min="4609" max="4609" width="4" style="2" bestFit="1" customWidth="1"/>
    <col min="4610" max="4612" width="3.7109375" style="2" customWidth="1"/>
    <col min="4613" max="4613" width="2.42578125" style="2" bestFit="1" customWidth="1"/>
    <col min="4614" max="4614" width="5.5703125" style="2" customWidth="1"/>
    <col min="4615" max="4615" width="3.140625" style="2" bestFit="1" customWidth="1"/>
    <col min="4616" max="4851" width="9" style="2"/>
    <col min="4852" max="4852" width="3.42578125" style="2" customWidth="1"/>
    <col min="4853" max="4853" width="20.85546875" style="2" bestFit="1" customWidth="1"/>
    <col min="4854" max="4854" width="11.85546875" style="2" bestFit="1" customWidth="1"/>
    <col min="4855" max="4855" width="12.42578125" style="2" bestFit="1" customWidth="1"/>
    <col min="4856" max="4856" width="10.85546875" style="2" bestFit="1" customWidth="1"/>
    <col min="4857" max="4857" width="11.42578125" style="2" bestFit="1" customWidth="1"/>
    <col min="4858" max="4858" width="5" style="2" bestFit="1" customWidth="1"/>
    <col min="4859" max="4859" width="12.85546875" style="2" bestFit="1" customWidth="1"/>
    <col min="4860" max="4860" width="5" style="2" bestFit="1" customWidth="1"/>
    <col min="4861" max="4862" width="2.42578125" style="2" bestFit="1" customWidth="1"/>
    <col min="4863" max="4863" width="3.140625" style="2" bestFit="1" customWidth="1"/>
    <col min="4864" max="4864" width="2.42578125" style="2" bestFit="1" customWidth="1"/>
    <col min="4865" max="4865" width="4" style="2" bestFit="1" customWidth="1"/>
    <col min="4866" max="4868" width="3.7109375" style="2" customWidth="1"/>
    <col min="4869" max="4869" width="2.42578125" style="2" bestFit="1" customWidth="1"/>
    <col min="4870" max="4870" width="5.5703125" style="2" customWidth="1"/>
    <col min="4871" max="4871" width="3.140625" style="2" bestFit="1" customWidth="1"/>
    <col min="4872" max="5107" width="9" style="2"/>
    <col min="5108" max="5108" width="3.42578125" style="2" customWidth="1"/>
    <col min="5109" max="5109" width="20.85546875" style="2" bestFit="1" customWidth="1"/>
    <col min="5110" max="5110" width="11.85546875" style="2" bestFit="1" customWidth="1"/>
    <col min="5111" max="5111" width="12.42578125" style="2" bestFit="1" customWidth="1"/>
    <col min="5112" max="5112" width="10.85546875" style="2" bestFit="1" customWidth="1"/>
    <col min="5113" max="5113" width="11.42578125" style="2" bestFit="1" customWidth="1"/>
    <col min="5114" max="5114" width="5" style="2" bestFit="1" customWidth="1"/>
    <col min="5115" max="5115" width="12.85546875" style="2" bestFit="1" customWidth="1"/>
    <col min="5116" max="5116" width="5" style="2" bestFit="1" customWidth="1"/>
    <col min="5117" max="5118" width="2.42578125" style="2" bestFit="1" customWidth="1"/>
    <col min="5119" max="5119" width="3.140625" style="2" bestFit="1" customWidth="1"/>
    <col min="5120" max="5120" width="2.42578125" style="2" bestFit="1" customWidth="1"/>
    <col min="5121" max="5121" width="4" style="2" bestFit="1" customWidth="1"/>
    <col min="5122" max="5124" width="3.7109375" style="2" customWidth="1"/>
    <col min="5125" max="5125" width="2.42578125" style="2" bestFit="1" customWidth="1"/>
    <col min="5126" max="5126" width="5.5703125" style="2" customWidth="1"/>
    <col min="5127" max="5127" width="3.140625" style="2" bestFit="1" customWidth="1"/>
    <col min="5128" max="5363" width="9" style="2"/>
    <col min="5364" max="5364" width="3.42578125" style="2" customWidth="1"/>
    <col min="5365" max="5365" width="20.85546875" style="2" bestFit="1" customWidth="1"/>
    <col min="5366" max="5366" width="11.85546875" style="2" bestFit="1" customWidth="1"/>
    <col min="5367" max="5367" width="12.42578125" style="2" bestFit="1" customWidth="1"/>
    <col min="5368" max="5368" width="10.85546875" style="2" bestFit="1" customWidth="1"/>
    <col min="5369" max="5369" width="11.42578125" style="2" bestFit="1" customWidth="1"/>
    <col min="5370" max="5370" width="5" style="2" bestFit="1" customWidth="1"/>
    <col min="5371" max="5371" width="12.85546875" style="2" bestFit="1" customWidth="1"/>
    <col min="5372" max="5372" width="5" style="2" bestFit="1" customWidth="1"/>
    <col min="5373" max="5374" width="2.42578125" style="2" bestFit="1" customWidth="1"/>
    <col min="5375" max="5375" width="3.140625" style="2" bestFit="1" customWidth="1"/>
    <col min="5376" max="5376" width="2.42578125" style="2" bestFit="1" customWidth="1"/>
    <col min="5377" max="5377" width="4" style="2" bestFit="1" customWidth="1"/>
    <col min="5378" max="5380" width="3.7109375" style="2" customWidth="1"/>
    <col min="5381" max="5381" width="2.42578125" style="2" bestFit="1" customWidth="1"/>
    <col min="5382" max="5382" width="5.5703125" style="2" customWidth="1"/>
    <col min="5383" max="5383" width="3.140625" style="2" bestFit="1" customWidth="1"/>
    <col min="5384" max="5619" width="9" style="2"/>
    <col min="5620" max="5620" width="3.42578125" style="2" customWidth="1"/>
    <col min="5621" max="5621" width="20.85546875" style="2" bestFit="1" customWidth="1"/>
    <col min="5622" max="5622" width="11.85546875" style="2" bestFit="1" customWidth="1"/>
    <col min="5623" max="5623" width="12.42578125" style="2" bestFit="1" customWidth="1"/>
    <col min="5624" max="5624" width="10.85546875" style="2" bestFit="1" customWidth="1"/>
    <col min="5625" max="5625" width="11.42578125" style="2" bestFit="1" customWidth="1"/>
    <col min="5626" max="5626" width="5" style="2" bestFit="1" customWidth="1"/>
    <col min="5627" max="5627" width="12.85546875" style="2" bestFit="1" customWidth="1"/>
    <col min="5628" max="5628" width="5" style="2" bestFit="1" customWidth="1"/>
    <col min="5629" max="5630" width="2.42578125" style="2" bestFit="1" customWidth="1"/>
    <col min="5631" max="5631" width="3.140625" style="2" bestFit="1" customWidth="1"/>
    <col min="5632" max="5632" width="2.42578125" style="2" bestFit="1" customWidth="1"/>
    <col min="5633" max="5633" width="4" style="2" bestFit="1" customWidth="1"/>
    <col min="5634" max="5636" width="3.7109375" style="2" customWidth="1"/>
    <col min="5637" max="5637" width="2.42578125" style="2" bestFit="1" customWidth="1"/>
    <col min="5638" max="5638" width="5.5703125" style="2" customWidth="1"/>
    <col min="5639" max="5639" width="3.140625" style="2" bestFit="1" customWidth="1"/>
    <col min="5640" max="5875" width="9" style="2"/>
    <col min="5876" max="5876" width="3.42578125" style="2" customWidth="1"/>
    <col min="5877" max="5877" width="20.85546875" style="2" bestFit="1" customWidth="1"/>
    <col min="5878" max="5878" width="11.85546875" style="2" bestFit="1" customWidth="1"/>
    <col min="5879" max="5879" width="12.42578125" style="2" bestFit="1" customWidth="1"/>
    <col min="5880" max="5880" width="10.85546875" style="2" bestFit="1" customWidth="1"/>
    <col min="5881" max="5881" width="11.42578125" style="2" bestFit="1" customWidth="1"/>
    <col min="5882" max="5882" width="5" style="2" bestFit="1" customWidth="1"/>
    <col min="5883" max="5883" width="12.85546875" style="2" bestFit="1" customWidth="1"/>
    <col min="5884" max="5884" width="5" style="2" bestFit="1" customWidth="1"/>
    <col min="5885" max="5886" width="2.42578125" style="2" bestFit="1" customWidth="1"/>
    <col min="5887" max="5887" width="3.140625" style="2" bestFit="1" customWidth="1"/>
    <col min="5888" max="5888" width="2.42578125" style="2" bestFit="1" customWidth="1"/>
    <col min="5889" max="5889" width="4" style="2" bestFit="1" customWidth="1"/>
    <col min="5890" max="5892" width="3.7109375" style="2" customWidth="1"/>
    <col min="5893" max="5893" width="2.42578125" style="2" bestFit="1" customWidth="1"/>
    <col min="5894" max="5894" width="5.5703125" style="2" customWidth="1"/>
    <col min="5895" max="5895" width="3.140625" style="2" bestFit="1" customWidth="1"/>
    <col min="5896" max="6131" width="9" style="2"/>
    <col min="6132" max="6132" width="3.42578125" style="2" customWidth="1"/>
    <col min="6133" max="6133" width="20.85546875" style="2" bestFit="1" customWidth="1"/>
    <col min="6134" max="6134" width="11.85546875" style="2" bestFit="1" customWidth="1"/>
    <col min="6135" max="6135" width="12.42578125" style="2" bestFit="1" customWidth="1"/>
    <col min="6136" max="6136" width="10.85546875" style="2" bestFit="1" customWidth="1"/>
    <col min="6137" max="6137" width="11.42578125" style="2" bestFit="1" customWidth="1"/>
    <col min="6138" max="6138" width="5" style="2" bestFit="1" customWidth="1"/>
    <col min="6139" max="6139" width="12.85546875" style="2" bestFit="1" customWidth="1"/>
    <col min="6140" max="6140" width="5" style="2" bestFit="1" customWidth="1"/>
    <col min="6141" max="6142" width="2.42578125" style="2" bestFit="1" customWidth="1"/>
    <col min="6143" max="6143" width="3.140625" style="2" bestFit="1" customWidth="1"/>
    <col min="6144" max="6144" width="2.42578125" style="2" bestFit="1" customWidth="1"/>
    <col min="6145" max="6145" width="4" style="2" bestFit="1" customWidth="1"/>
    <col min="6146" max="6148" width="3.7109375" style="2" customWidth="1"/>
    <col min="6149" max="6149" width="2.42578125" style="2" bestFit="1" customWidth="1"/>
    <col min="6150" max="6150" width="5.5703125" style="2" customWidth="1"/>
    <col min="6151" max="6151" width="3.140625" style="2" bestFit="1" customWidth="1"/>
    <col min="6152" max="6387" width="9" style="2"/>
    <col min="6388" max="6388" width="3.42578125" style="2" customWidth="1"/>
    <col min="6389" max="6389" width="20.85546875" style="2" bestFit="1" customWidth="1"/>
    <col min="6390" max="6390" width="11.85546875" style="2" bestFit="1" customWidth="1"/>
    <col min="6391" max="6391" width="12.42578125" style="2" bestFit="1" customWidth="1"/>
    <col min="6392" max="6392" width="10.85546875" style="2" bestFit="1" customWidth="1"/>
    <col min="6393" max="6393" width="11.42578125" style="2" bestFit="1" customWidth="1"/>
    <col min="6394" max="6394" width="5" style="2" bestFit="1" customWidth="1"/>
    <col min="6395" max="6395" width="12.85546875" style="2" bestFit="1" customWidth="1"/>
    <col min="6396" max="6396" width="5" style="2" bestFit="1" customWidth="1"/>
    <col min="6397" max="6398" width="2.42578125" style="2" bestFit="1" customWidth="1"/>
    <col min="6399" max="6399" width="3.140625" style="2" bestFit="1" customWidth="1"/>
    <col min="6400" max="6400" width="2.42578125" style="2" bestFit="1" customWidth="1"/>
    <col min="6401" max="6401" width="4" style="2" bestFit="1" customWidth="1"/>
    <col min="6402" max="6404" width="3.7109375" style="2" customWidth="1"/>
    <col min="6405" max="6405" width="2.42578125" style="2" bestFit="1" customWidth="1"/>
    <col min="6406" max="6406" width="5.5703125" style="2" customWidth="1"/>
    <col min="6407" max="6407" width="3.140625" style="2" bestFit="1" customWidth="1"/>
    <col min="6408" max="6643" width="9" style="2"/>
    <col min="6644" max="6644" width="3.42578125" style="2" customWidth="1"/>
    <col min="6645" max="6645" width="20.85546875" style="2" bestFit="1" customWidth="1"/>
    <col min="6646" max="6646" width="11.85546875" style="2" bestFit="1" customWidth="1"/>
    <col min="6647" max="6647" width="12.42578125" style="2" bestFit="1" customWidth="1"/>
    <col min="6648" max="6648" width="10.85546875" style="2" bestFit="1" customWidth="1"/>
    <col min="6649" max="6649" width="11.42578125" style="2" bestFit="1" customWidth="1"/>
    <col min="6650" max="6650" width="5" style="2" bestFit="1" customWidth="1"/>
    <col min="6651" max="6651" width="12.85546875" style="2" bestFit="1" customWidth="1"/>
    <col min="6652" max="6652" width="5" style="2" bestFit="1" customWidth="1"/>
    <col min="6653" max="6654" width="2.42578125" style="2" bestFit="1" customWidth="1"/>
    <col min="6655" max="6655" width="3.140625" style="2" bestFit="1" customWidth="1"/>
    <col min="6656" max="6656" width="2.42578125" style="2" bestFit="1" customWidth="1"/>
    <col min="6657" max="6657" width="4" style="2" bestFit="1" customWidth="1"/>
    <col min="6658" max="6660" width="3.7109375" style="2" customWidth="1"/>
    <col min="6661" max="6661" width="2.42578125" style="2" bestFit="1" customWidth="1"/>
    <col min="6662" max="6662" width="5.5703125" style="2" customWidth="1"/>
    <col min="6663" max="6663" width="3.140625" style="2" bestFit="1" customWidth="1"/>
    <col min="6664" max="6899" width="9" style="2"/>
    <col min="6900" max="6900" width="3.42578125" style="2" customWidth="1"/>
    <col min="6901" max="6901" width="20.85546875" style="2" bestFit="1" customWidth="1"/>
    <col min="6902" max="6902" width="11.85546875" style="2" bestFit="1" customWidth="1"/>
    <col min="6903" max="6903" width="12.42578125" style="2" bestFit="1" customWidth="1"/>
    <col min="6904" max="6904" width="10.85546875" style="2" bestFit="1" customWidth="1"/>
    <col min="6905" max="6905" width="11.42578125" style="2" bestFit="1" customWidth="1"/>
    <col min="6906" max="6906" width="5" style="2" bestFit="1" customWidth="1"/>
    <col min="6907" max="6907" width="12.85546875" style="2" bestFit="1" customWidth="1"/>
    <col min="6908" max="6908" width="5" style="2" bestFit="1" customWidth="1"/>
    <col min="6909" max="6910" width="2.42578125" style="2" bestFit="1" customWidth="1"/>
    <col min="6911" max="6911" width="3.140625" style="2" bestFit="1" customWidth="1"/>
    <col min="6912" max="6912" width="2.42578125" style="2" bestFit="1" customWidth="1"/>
    <col min="6913" max="6913" width="4" style="2" bestFit="1" customWidth="1"/>
    <col min="6914" max="6916" width="3.7109375" style="2" customWidth="1"/>
    <col min="6917" max="6917" width="2.42578125" style="2" bestFit="1" customWidth="1"/>
    <col min="6918" max="6918" width="5.5703125" style="2" customWidth="1"/>
    <col min="6919" max="6919" width="3.140625" style="2" bestFit="1" customWidth="1"/>
    <col min="6920" max="7155" width="9" style="2"/>
    <col min="7156" max="7156" width="3.42578125" style="2" customWidth="1"/>
    <col min="7157" max="7157" width="20.85546875" style="2" bestFit="1" customWidth="1"/>
    <col min="7158" max="7158" width="11.85546875" style="2" bestFit="1" customWidth="1"/>
    <col min="7159" max="7159" width="12.42578125" style="2" bestFit="1" customWidth="1"/>
    <col min="7160" max="7160" width="10.85546875" style="2" bestFit="1" customWidth="1"/>
    <col min="7161" max="7161" width="11.42578125" style="2" bestFit="1" customWidth="1"/>
    <col min="7162" max="7162" width="5" style="2" bestFit="1" customWidth="1"/>
    <col min="7163" max="7163" width="12.85546875" style="2" bestFit="1" customWidth="1"/>
    <col min="7164" max="7164" width="5" style="2" bestFit="1" customWidth="1"/>
    <col min="7165" max="7166" width="2.42578125" style="2" bestFit="1" customWidth="1"/>
    <col min="7167" max="7167" width="3.140625" style="2" bestFit="1" customWidth="1"/>
    <col min="7168" max="7168" width="2.42578125" style="2" bestFit="1" customWidth="1"/>
    <col min="7169" max="7169" width="4" style="2" bestFit="1" customWidth="1"/>
    <col min="7170" max="7172" width="3.7109375" style="2" customWidth="1"/>
    <col min="7173" max="7173" width="2.42578125" style="2" bestFit="1" customWidth="1"/>
    <col min="7174" max="7174" width="5.5703125" style="2" customWidth="1"/>
    <col min="7175" max="7175" width="3.140625" style="2" bestFit="1" customWidth="1"/>
    <col min="7176" max="7411" width="9" style="2"/>
    <col min="7412" max="7412" width="3.42578125" style="2" customWidth="1"/>
    <col min="7413" max="7413" width="20.85546875" style="2" bestFit="1" customWidth="1"/>
    <col min="7414" max="7414" width="11.85546875" style="2" bestFit="1" customWidth="1"/>
    <col min="7415" max="7415" width="12.42578125" style="2" bestFit="1" customWidth="1"/>
    <col min="7416" max="7416" width="10.85546875" style="2" bestFit="1" customWidth="1"/>
    <col min="7417" max="7417" width="11.42578125" style="2" bestFit="1" customWidth="1"/>
    <col min="7418" max="7418" width="5" style="2" bestFit="1" customWidth="1"/>
    <col min="7419" max="7419" width="12.85546875" style="2" bestFit="1" customWidth="1"/>
    <col min="7420" max="7420" width="5" style="2" bestFit="1" customWidth="1"/>
    <col min="7421" max="7422" width="2.42578125" style="2" bestFit="1" customWidth="1"/>
    <col min="7423" max="7423" width="3.140625" style="2" bestFit="1" customWidth="1"/>
    <col min="7424" max="7424" width="2.42578125" style="2" bestFit="1" customWidth="1"/>
    <col min="7425" max="7425" width="4" style="2" bestFit="1" customWidth="1"/>
    <col min="7426" max="7428" width="3.7109375" style="2" customWidth="1"/>
    <col min="7429" max="7429" width="2.42578125" style="2" bestFit="1" customWidth="1"/>
    <col min="7430" max="7430" width="5.5703125" style="2" customWidth="1"/>
    <col min="7431" max="7431" width="3.140625" style="2" bestFit="1" customWidth="1"/>
    <col min="7432" max="7667" width="9" style="2"/>
    <col min="7668" max="7668" width="3.42578125" style="2" customWidth="1"/>
    <col min="7669" max="7669" width="20.85546875" style="2" bestFit="1" customWidth="1"/>
    <col min="7670" max="7670" width="11.85546875" style="2" bestFit="1" customWidth="1"/>
    <col min="7671" max="7671" width="12.42578125" style="2" bestFit="1" customWidth="1"/>
    <col min="7672" max="7672" width="10.85546875" style="2" bestFit="1" customWidth="1"/>
    <col min="7673" max="7673" width="11.42578125" style="2" bestFit="1" customWidth="1"/>
    <col min="7674" max="7674" width="5" style="2" bestFit="1" customWidth="1"/>
    <col min="7675" max="7675" width="12.85546875" style="2" bestFit="1" customWidth="1"/>
    <col min="7676" max="7676" width="5" style="2" bestFit="1" customWidth="1"/>
    <col min="7677" max="7678" width="2.42578125" style="2" bestFit="1" customWidth="1"/>
    <col min="7679" max="7679" width="3.140625" style="2" bestFit="1" customWidth="1"/>
    <col min="7680" max="7680" width="2.42578125" style="2" bestFit="1" customWidth="1"/>
    <col min="7681" max="7681" width="4" style="2" bestFit="1" customWidth="1"/>
    <col min="7682" max="7684" width="3.7109375" style="2" customWidth="1"/>
    <col min="7685" max="7685" width="2.42578125" style="2" bestFit="1" customWidth="1"/>
    <col min="7686" max="7686" width="5.5703125" style="2" customWidth="1"/>
    <col min="7687" max="7687" width="3.140625" style="2" bestFit="1" customWidth="1"/>
    <col min="7688" max="7923" width="9" style="2"/>
    <col min="7924" max="7924" width="3.42578125" style="2" customWidth="1"/>
    <col min="7925" max="7925" width="20.85546875" style="2" bestFit="1" customWidth="1"/>
    <col min="7926" max="7926" width="11.85546875" style="2" bestFit="1" customWidth="1"/>
    <col min="7927" max="7927" width="12.42578125" style="2" bestFit="1" customWidth="1"/>
    <col min="7928" max="7928" width="10.85546875" style="2" bestFit="1" customWidth="1"/>
    <col min="7929" max="7929" width="11.42578125" style="2" bestFit="1" customWidth="1"/>
    <col min="7930" max="7930" width="5" style="2" bestFit="1" customWidth="1"/>
    <col min="7931" max="7931" width="12.85546875" style="2" bestFit="1" customWidth="1"/>
    <col min="7932" max="7932" width="5" style="2" bestFit="1" customWidth="1"/>
    <col min="7933" max="7934" width="2.42578125" style="2" bestFit="1" customWidth="1"/>
    <col min="7935" max="7935" width="3.140625" style="2" bestFit="1" customWidth="1"/>
    <col min="7936" max="7936" width="2.42578125" style="2" bestFit="1" customWidth="1"/>
    <col min="7937" max="7937" width="4" style="2" bestFit="1" customWidth="1"/>
    <col min="7938" max="7940" width="3.7109375" style="2" customWidth="1"/>
    <col min="7941" max="7941" width="2.42578125" style="2" bestFit="1" customWidth="1"/>
    <col min="7942" max="7942" width="5.5703125" style="2" customWidth="1"/>
    <col min="7943" max="7943" width="3.140625" style="2" bestFit="1" customWidth="1"/>
    <col min="7944" max="8179" width="9" style="2"/>
    <col min="8180" max="8180" width="3.42578125" style="2" customWidth="1"/>
    <col min="8181" max="8181" width="20.85546875" style="2" bestFit="1" customWidth="1"/>
    <col min="8182" max="8182" width="11.85546875" style="2" bestFit="1" customWidth="1"/>
    <col min="8183" max="8183" width="12.42578125" style="2" bestFit="1" customWidth="1"/>
    <col min="8184" max="8184" width="10.85546875" style="2" bestFit="1" customWidth="1"/>
    <col min="8185" max="8185" width="11.42578125" style="2" bestFit="1" customWidth="1"/>
    <col min="8186" max="8186" width="5" style="2" bestFit="1" customWidth="1"/>
    <col min="8187" max="8187" width="12.85546875" style="2" bestFit="1" customWidth="1"/>
    <col min="8188" max="8188" width="5" style="2" bestFit="1" customWidth="1"/>
    <col min="8189" max="8190" width="2.42578125" style="2" bestFit="1" customWidth="1"/>
    <col min="8191" max="8191" width="3.140625" style="2" bestFit="1" customWidth="1"/>
    <col min="8192" max="8192" width="2.42578125" style="2" bestFit="1" customWidth="1"/>
    <col min="8193" max="8193" width="4" style="2" bestFit="1" customWidth="1"/>
    <col min="8194" max="8196" width="3.7109375" style="2" customWidth="1"/>
    <col min="8197" max="8197" width="2.42578125" style="2" bestFit="1" customWidth="1"/>
    <col min="8198" max="8198" width="5.5703125" style="2" customWidth="1"/>
    <col min="8199" max="8199" width="3.140625" style="2" bestFit="1" customWidth="1"/>
    <col min="8200" max="8435" width="9" style="2"/>
    <col min="8436" max="8436" width="3.42578125" style="2" customWidth="1"/>
    <col min="8437" max="8437" width="20.85546875" style="2" bestFit="1" customWidth="1"/>
    <col min="8438" max="8438" width="11.85546875" style="2" bestFit="1" customWidth="1"/>
    <col min="8439" max="8439" width="12.42578125" style="2" bestFit="1" customWidth="1"/>
    <col min="8440" max="8440" width="10.85546875" style="2" bestFit="1" customWidth="1"/>
    <col min="8441" max="8441" width="11.42578125" style="2" bestFit="1" customWidth="1"/>
    <col min="8442" max="8442" width="5" style="2" bestFit="1" customWidth="1"/>
    <col min="8443" max="8443" width="12.85546875" style="2" bestFit="1" customWidth="1"/>
    <col min="8444" max="8444" width="5" style="2" bestFit="1" customWidth="1"/>
    <col min="8445" max="8446" width="2.42578125" style="2" bestFit="1" customWidth="1"/>
    <col min="8447" max="8447" width="3.140625" style="2" bestFit="1" customWidth="1"/>
    <col min="8448" max="8448" width="2.42578125" style="2" bestFit="1" customWidth="1"/>
    <col min="8449" max="8449" width="4" style="2" bestFit="1" customWidth="1"/>
    <col min="8450" max="8452" width="3.7109375" style="2" customWidth="1"/>
    <col min="8453" max="8453" width="2.42578125" style="2" bestFit="1" customWidth="1"/>
    <col min="8454" max="8454" width="5.5703125" style="2" customWidth="1"/>
    <col min="8455" max="8455" width="3.140625" style="2" bestFit="1" customWidth="1"/>
    <col min="8456" max="8691" width="9" style="2"/>
    <col min="8692" max="8692" width="3.42578125" style="2" customWidth="1"/>
    <col min="8693" max="8693" width="20.85546875" style="2" bestFit="1" customWidth="1"/>
    <col min="8694" max="8694" width="11.85546875" style="2" bestFit="1" customWidth="1"/>
    <col min="8695" max="8695" width="12.42578125" style="2" bestFit="1" customWidth="1"/>
    <col min="8696" max="8696" width="10.85546875" style="2" bestFit="1" customWidth="1"/>
    <col min="8697" max="8697" width="11.42578125" style="2" bestFit="1" customWidth="1"/>
    <col min="8698" max="8698" width="5" style="2" bestFit="1" customWidth="1"/>
    <col min="8699" max="8699" width="12.85546875" style="2" bestFit="1" customWidth="1"/>
    <col min="8700" max="8700" width="5" style="2" bestFit="1" customWidth="1"/>
    <col min="8701" max="8702" width="2.42578125" style="2" bestFit="1" customWidth="1"/>
    <col min="8703" max="8703" width="3.140625" style="2" bestFit="1" customWidth="1"/>
    <col min="8704" max="8704" width="2.42578125" style="2" bestFit="1" customWidth="1"/>
    <col min="8705" max="8705" width="4" style="2" bestFit="1" customWidth="1"/>
    <col min="8706" max="8708" width="3.7109375" style="2" customWidth="1"/>
    <col min="8709" max="8709" width="2.42578125" style="2" bestFit="1" customWidth="1"/>
    <col min="8710" max="8710" width="5.5703125" style="2" customWidth="1"/>
    <col min="8711" max="8711" width="3.140625" style="2" bestFit="1" customWidth="1"/>
    <col min="8712" max="8947" width="9" style="2"/>
    <col min="8948" max="8948" width="3.42578125" style="2" customWidth="1"/>
    <col min="8949" max="8949" width="20.85546875" style="2" bestFit="1" customWidth="1"/>
    <col min="8950" max="8950" width="11.85546875" style="2" bestFit="1" customWidth="1"/>
    <col min="8951" max="8951" width="12.42578125" style="2" bestFit="1" customWidth="1"/>
    <col min="8952" max="8952" width="10.85546875" style="2" bestFit="1" customWidth="1"/>
    <col min="8953" max="8953" width="11.42578125" style="2" bestFit="1" customWidth="1"/>
    <col min="8954" max="8954" width="5" style="2" bestFit="1" customWidth="1"/>
    <col min="8955" max="8955" width="12.85546875" style="2" bestFit="1" customWidth="1"/>
    <col min="8956" max="8956" width="5" style="2" bestFit="1" customWidth="1"/>
    <col min="8957" max="8958" width="2.42578125" style="2" bestFit="1" customWidth="1"/>
    <col min="8959" max="8959" width="3.140625" style="2" bestFit="1" customWidth="1"/>
    <col min="8960" max="8960" width="2.42578125" style="2" bestFit="1" customWidth="1"/>
    <col min="8961" max="8961" width="4" style="2" bestFit="1" customWidth="1"/>
    <col min="8962" max="8964" width="3.7109375" style="2" customWidth="1"/>
    <col min="8965" max="8965" width="2.42578125" style="2" bestFit="1" customWidth="1"/>
    <col min="8966" max="8966" width="5.5703125" style="2" customWidth="1"/>
    <col min="8967" max="8967" width="3.140625" style="2" bestFit="1" customWidth="1"/>
    <col min="8968" max="9203" width="9" style="2"/>
    <col min="9204" max="9204" width="3.42578125" style="2" customWidth="1"/>
    <col min="9205" max="9205" width="20.85546875" style="2" bestFit="1" customWidth="1"/>
    <col min="9206" max="9206" width="11.85546875" style="2" bestFit="1" customWidth="1"/>
    <col min="9207" max="9207" width="12.42578125" style="2" bestFit="1" customWidth="1"/>
    <col min="9208" max="9208" width="10.85546875" style="2" bestFit="1" customWidth="1"/>
    <col min="9209" max="9209" width="11.42578125" style="2" bestFit="1" customWidth="1"/>
    <col min="9210" max="9210" width="5" style="2" bestFit="1" customWidth="1"/>
    <col min="9211" max="9211" width="12.85546875" style="2" bestFit="1" customWidth="1"/>
    <col min="9212" max="9212" width="5" style="2" bestFit="1" customWidth="1"/>
    <col min="9213" max="9214" width="2.42578125" style="2" bestFit="1" customWidth="1"/>
    <col min="9215" max="9215" width="3.140625" style="2" bestFit="1" customWidth="1"/>
    <col min="9216" max="9216" width="2.42578125" style="2" bestFit="1" customWidth="1"/>
    <col min="9217" max="9217" width="4" style="2" bestFit="1" customWidth="1"/>
    <col min="9218" max="9220" width="3.7109375" style="2" customWidth="1"/>
    <col min="9221" max="9221" width="2.42578125" style="2" bestFit="1" customWidth="1"/>
    <col min="9222" max="9222" width="5.5703125" style="2" customWidth="1"/>
    <col min="9223" max="9223" width="3.140625" style="2" bestFit="1" customWidth="1"/>
    <col min="9224" max="9459" width="9" style="2"/>
    <col min="9460" max="9460" width="3.42578125" style="2" customWidth="1"/>
    <col min="9461" max="9461" width="20.85546875" style="2" bestFit="1" customWidth="1"/>
    <col min="9462" max="9462" width="11.85546875" style="2" bestFit="1" customWidth="1"/>
    <col min="9463" max="9463" width="12.42578125" style="2" bestFit="1" customWidth="1"/>
    <col min="9464" max="9464" width="10.85546875" style="2" bestFit="1" customWidth="1"/>
    <col min="9465" max="9465" width="11.42578125" style="2" bestFit="1" customWidth="1"/>
    <col min="9466" max="9466" width="5" style="2" bestFit="1" customWidth="1"/>
    <col min="9467" max="9467" width="12.85546875" style="2" bestFit="1" customWidth="1"/>
    <col min="9468" max="9468" width="5" style="2" bestFit="1" customWidth="1"/>
    <col min="9469" max="9470" width="2.42578125" style="2" bestFit="1" customWidth="1"/>
    <col min="9471" max="9471" width="3.140625" style="2" bestFit="1" customWidth="1"/>
    <col min="9472" max="9472" width="2.42578125" style="2" bestFit="1" customWidth="1"/>
    <col min="9473" max="9473" width="4" style="2" bestFit="1" customWidth="1"/>
    <col min="9474" max="9476" width="3.7109375" style="2" customWidth="1"/>
    <col min="9477" max="9477" width="2.42578125" style="2" bestFit="1" customWidth="1"/>
    <col min="9478" max="9478" width="5.5703125" style="2" customWidth="1"/>
    <col min="9479" max="9479" width="3.140625" style="2" bestFit="1" customWidth="1"/>
    <col min="9480" max="9715" width="9" style="2"/>
    <col min="9716" max="9716" width="3.42578125" style="2" customWidth="1"/>
    <col min="9717" max="9717" width="20.85546875" style="2" bestFit="1" customWidth="1"/>
    <col min="9718" max="9718" width="11.85546875" style="2" bestFit="1" customWidth="1"/>
    <col min="9719" max="9719" width="12.42578125" style="2" bestFit="1" customWidth="1"/>
    <col min="9720" max="9720" width="10.85546875" style="2" bestFit="1" customWidth="1"/>
    <col min="9721" max="9721" width="11.42578125" style="2" bestFit="1" customWidth="1"/>
    <col min="9722" max="9722" width="5" style="2" bestFit="1" customWidth="1"/>
    <col min="9723" max="9723" width="12.85546875" style="2" bestFit="1" customWidth="1"/>
    <col min="9724" max="9724" width="5" style="2" bestFit="1" customWidth="1"/>
    <col min="9725" max="9726" width="2.42578125" style="2" bestFit="1" customWidth="1"/>
    <col min="9727" max="9727" width="3.140625" style="2" bestFit="1" customWidth="1"/>
    <col min="9728" max="9728" width="2.42578125" style="2" bestFit="1" customWidth="1"/>
    <col min="9729" max="9729" width="4" style="2" bestFit="1" customWidth="1"/>
    <col min="9730" max="9732" width="3.7109375" style="2" customWidth="1"/>
    <col min="9733" max="9733" width="2.42578125" style="2" bestFit="1" customWidth="1"/>
    <col min="9734" max="9734" width="5.5703125" style="2" customWidth="1"/>
    <col min="9735" max="9735" width="3.140625" style="2" bestFit="1" customWidth="1"/>
    <col min="9736" max="9971" width="9" style="2"/>
    <col min="9972" max="9972" width="3.42578125" style="2" customWidth="1"/>
    <col min="9973" max="9973" width="20.85546875" style="2" bestFit="1" customWidth="1"/>
    <col min="9974" max="9974" width="11.85546875" style="2" bestFit="1" customWidth="1"/>
    <col min="9975" max="9975" width="12.42578125" style="2" bestFit="1" customWidth="1"/>
    <col min="9976" max="9976" width="10.85546875" style="2" bestFit="1" customWidth="1"/>
    <col min="9977" max="9977" width="11.42578125" style="2" bestFit="1" customWidth="1"/>
    <col min="9978" max="9978" width="5" style="2" bestFit="1" customWidth="1"/>
    <col min="9979" max="9979" width="12.85546875" style="2" bestFit="1" customWidth="1"/>
    <col min="9980" max="9980" width="5" style="2" bestFit="1" customWidth="1"/>
    <col min="9981" max="9982" width="2.42578125" style="2" bestFit="1" customWidth="1"/>
    <col min="9983" max="9983" width="3.140625" style="2" bestFit="1" customWidth="1"/>
    <col min="9984" max="9984" width="2.42578125" style="2" bestFit="1" customWidth="1"/>
    <col min="9985" max="9985" width="4" style="2" bestFit="1" customWidth="1"/>
    <col min="9986" max="9988" width="3.7109375" style="2" customWidth="1"/>
    <col min="9989" max="9989" width="2.42578125" style="2" bestFit="1" customWidth="1"/>
    <col min="9990" max="9990" width="5.5703125" style="2" customWidth="1"/>
    <col min="9991" max="9991" width="3.140625" style="2" bestFit="1" customWidth="1"/>
    <col min="9992" max="10227" width="9" style="2"/>
    <col min="10228" max="10228" width="3.42578125" style="2" customWidth="1"/>
    <col min="10229" max="10229" width="20.85546875" style="2" bestFit="1" customWidth="1"/>
    <col min="10230" max="10230" width="11.85546875" style="2" bestFit="1" customWidth="1"/>
    <col min="10231" max="10231" width="12.42578125" style="2" bestFit="1" customWidth="1"/>
    <col min="10232" max="10232" width="10.85546875" style="2" bestFit="1" customWidth="1"/>
    <col min="10233" max="10233" width="11.42578125" style="2" bestFit="1" customWidth="1"/>
    <col min="10234" max="10234" width="5" style="2" bestFit="1" customWidth="1"/>
    <col min="10235" max="10235" width="12.85546875" style="2" bestFit="1" customWidth="1"/>
    <col min="10236" max="10236" width="5" style="2" bestFit="1" customWidth="1"/>
    <col min="10237" max="10238" width="2.42578125" style="2" bestFit="1" customWidth="1"/>
    <col min="10239" max="10239" width="3.140625" style="2" bestFit="1" customWidth="1"/>
    <col min="10240" max="10240" width="2.42578125" style="2" bestFit="1" customWidth="1"/>
    <col min="10241" max="10241" width="4" style="2" bestFit="1" customWidth="1"/>
    <col min="10242" max="10244" width="3.7109375" style="2" customWidth="1"/>
    <col min="10245" max="10245" width="2.42578125" style="2" bestFit="1" customWidth="1"/>
    <col min="10246" max="10246" width="5.5703125" style="2" customWidth="1"/>
    <col min="10247" max="10247" width="3.140625" style="2" bestFit="1" customWidth="1"/>
    <col min="10248" max="10483" width="9" style="2"/>
    <col min="10484" max="10484" width="3.42578125" style="2" customWidth="1"/>
    <col min="10485" max="10485" width="20.85546875" style="2" bestFit="1" customWidth="1"/>
    <col min="10486" max="10486" width="11.85546875" style="2" bestFit="1" customWidth="1"/>
    <col min="10487" max="10487" width="12.42578125" style="2" bestFit="1" customWidth="1"/>
    <col min="10488" max="10488" width="10.85546875" style="2" bestFit="1" customWidth="1"/>
    <col min="10489" max="10489" width="11.42578125" style="2" bestFit="1" customWidth="1"/>
    <col min="10490" max="10490" width="5" style="2" bestFit="1" customWidth="1"/>
    <col min="10491" max="10491" width="12.85546875" style="2" bestFit="1" customWidth="1"/>
    <col min="10492" max="10492" width="5" style="2" bestFit="1" customWidth="1"/>
    <col min="10493" max="10494" width="2.42578125" style="2" bestFit="1" customWidth="1"/>
    <col min="10495" max="10495" width="3.140625" style="2" bestFit="1" customWidth="1"/>
    <col min="10496" max="10496" width="2.42578125" style="2" bestFit="1" customWidth="1"/>
    <col min="10497" max="10497" width="4" style="2" bestFit="1" customWidth="1"/>
    <col min="10498" max="10500" width="3.7109375" style="2" customWidth="1"/>
    <col min="10501" max="10501" width="2.42578125" style="2" bestFit="1" customWidth="1"/>
    <col min="10502" max="10502" width="5.5703125" style="2" customWidth="1"/>
    <col min="10503" max="10503" width="3.140625" style="2" bestFit="1" customWidth="1"/>
    <col min="10504" max="10739" width="9" style="2"/>
    <col min="10740" max="10740" width="3.42578125" style="2" customWidth="1"/>
    <col min="10741" max="10741" width="20.85546875" style="2" bestFit="1" customWidth="1"/>
    <col min="10742" max="10742" width="11.85546875" style="2" bestFit="1" customWidth="1"/>
    <col min="10743" max="10743" width="12.42578125" style="2" bestFit="1" customWidth="1"/>
    <col min="10744" max="10744" width="10.85546875" style="2" bestFit="1" customWidth="1"/>
    <col min="10745" max="10745" width="11.42578125" style="2" bestFit="1" customWidth="1"/>
    <col min="10746" max="10746" width="5" style="2" bestFit="1" customWidth="1"/>
    <col min="10747" max="10747" width="12.85546875" style="2" bestFit="1" customWidth="1"/>
    <col min="10748" max="10748" width="5" style="2" bestFit="1" customWidth="1"/>
    <col min="10749" max="10750" width="2.42578125" style="2" bestFit="1" customWidth="1"/>
    <col min="10751" max="10751" width="3.140625" style="2" bestFit="1" customWidth="1"/>
    <col min="10752" max="10752" width="2.42578125" style="2" bestFit="1" customWidth="1"/>
    <col min="10753" max="10753" width="4" style="2" bestFit="1" customWidth="1"/>
    <col min="10754" max="10756" width="3.7109375" style="2" customWidth="1"/>
    <col min="10757" max="10757" width="2.42578125" style="2" bestFit="1" customWidth="1"/>
    <col min="10758" max="10758" width="5.5703125" style="2" customWidth="1"/>
    <col min="10759" max="10759" width="3.140625" style="2" bestFit="1" customWidth="1"/>
    <col min="10760" max="10995" width="9" style="2"/>
    <col min="10996" max="10996" width="3.42578125" style="2" customWidth="1"/>
    <col min="10997" max="10997" width="20.85546875" style="2" bestFit="1" customWidth="1"/>
    <col min="10998" max="10998" width="11.85546875" style="2" bestFit="1" customWidth="1"/>
    <col min="10999" max="10999" width="12.42578125" style="2" bestFit="1" customWidth="1"/>
    <col min="11000" max="11000" width="10.85546875" style="2" bestFit="1" customWidth="1"/>
    <col min="11001" max="11001" width="11.42578125" style="2" bestFit="1" customWidth="1"/>
    <col min="11002" max="11002" width="5" style="2" bestFit="1" customWidth="1"/>
    <col min="11003" max="11003" width="12.85546875" style="2" bestFit="1" customWidth="1"/>
    <col min="11004" max="11004" width="5" style="2" bestFit="1" customWidth="1"/>
    <col min="11005" max="11006" width="2.42578125" style="2" bestFit="1" customWidth="1"/>
    <col min="11007" max="11007" width="3.140625" style="2" bestFit="1" customWidth="1"/>
    <col min="11008" max="11008" width="2.42578125" style="2" bestFit="1" customWidth="1"/>
    <col min="11009" max="11009" width="4" style="2" bestFit="1" customWidth="1"/>
    <col min="11010" max="11012" width="3.7109375" style="2" customWidth="1"/>
    <col min="11013" max="11013" width="2.42578125" style="2" bestFit="1" customWidth="1"/>
    <col min="11014" max="11014" width="5.5703125" style="2" customWidth="1"/>
    <col min="11015" max="11015" width="3.140625" style="2" bestFit="1" customWidth="1"/>
    <col min="11016" max="11251" width="9" style="2"/>
    <col min="11252" max="11252" width="3.42578125" style="2" customWidth="1"/>
    <col min="11253" max="11253" width="20.85546875" style="2" bestFit="1" customWidth="1"/>
    <col min="11254" max="11254" width="11.85546875" style="2" bestFit="1" customWidth="1"/>
    <col min="11255" max="11255" width="12.42578125" style="2" bestFit="1" customWidth="1"/>
    <col min="11256" max="11256" width="10.85546875" style="2" bestFit="1" customWidth="1"/>
    <col min="11257" max="11257" width="11.42578125" style="2" bestFit="1" customWidth="1"/>
    <col min="11258" max="11258" width="5" style="2" bestFit="1" customWidth="1"/>
    <col min="11259" max="11259" width="12.85546875" style="2" bestFit="1" customWidth="1"/>
    <col min="11260" max="11260" width="5" style="2" bestFit="1" customWidth="1"/>
    <col min="11261" max="11262" width="2.42578125" style="2" bestFit="1" customWidth="1"/>
    <col min="11263" max="11263" width="3.140625" style="2" bestFit="1" customWidth="1"/>
    <col min="11264" max="11264" width="2.42578125" style="2" bestFit="1" customWidth="1"/>
    <col min="11265" max="11265" width="4" style="2" bestFit="1" customWidth="1"/>
    <col min="11266" max="11268" width="3.7109375" style="2" customWidth="1"/>
    <col min="11269" max="11269" width="2.42578125" style="2" bestFit="1" customWidth="1"/>
    <col min="11270" max="11270" width="5.5703125" style="2" customWidth="1"/>
    <col min="11271" max="11271" width="3.140625" style="2" bestFit="1" customWidth="1"/>
    <col min="11272" max="11507" width="9" style="2"/>
    <col min="11508" max="11508" width="3.42578125" style="2" customWidth="1"/>
    <col min="11509" max="11509" width="20.85546875" style="2" bestFit="1" customWidth="1"/>
    <col min="11510" max="11510" width="11.85546875" style="2" bestFit="1" customWidth="1"/>
    <col min="11511" max="11511" width="12.42578125" style="2" bestFit="1" customWidth="1"/>
    <col min="11512" max="11512" width="10.85546875" style="2" bestFit="1" customWidth="1"/>
    <col min="11513" max="11513" width="11.42578125" style="2" bestFit="1" customWidth="1"/>
    <col min="11514" max="11514" width="5" style="2" bestFit="1" customWidth="1"/>
    <col min="11515" max="11515" width="12.85546875" style="2" bestFit="1" customWidth="1"/>
    <col min="11516" max="11516" width="5" style="2" bestFit="1" customWidth="1"/>
    <col min="11517" max="11518" width="2.42578125" style="2" bestFit="1" customWidth="1"/>
    <col min="11519" max="11519" width="3.140625" style="2" bestFit="1" customWidth="1"/>
    <col min="11520" max="11520" width="2.42578125" style="2" bestFit="1" customWidth="1"/>
    <col min="11521" max="11521" width="4" style="2" bestFit="1" customWidth="1"/>
    <col min="11522" max="11524" width="3.7109375" style="2" customWidth="1"/>
    <col min="11525" max="11525" width="2.42578125" style="2" bestFit="1" customWidth="1"/>
    <col min="11526" max="11526" width="5.5703125" style="2" customWidth="1"/>
    <col min="11527" max="11527" width="3.140625" style="2" bestFit="1" customWidth="1"/>
    <col min="11528" max="11763" width="9" style="2"/>
    <col min="11764" max="11764" width="3.42578125" style="2" customWidth="1"/>
    <col min="11765" max="11765" width="20.85546875" style="2" bestFit="1" customWidth="1"/>
    <col min="11766" max="11766" width="11.85546875" style="2" bestFit="1" customWidth="1"/>
    <col min="11767" max="11767" width="12.42578125" style="2" bestFit="1" customWidth="1"/>
    <col min="11768" max="11768" width="10.85546875" style="2" bestFit="1" customWidth="1"/>
    <col min="11769" max="11769" width="11.42578125" style="2" bestFit="1" customWidth="1"/>
    <col min="11770" max="11770" width="5" style="2" bestFit="1" customWidth="1"/>
    <col min="11771" max="11771" width="12.85546875" style="2" bestFit="1" customWidth="1"/>
    <col min="11772" max="11772" width="5" style="2" bestFit="1" customWidth="1"/>
    <col min="11773" max="11774" width="2.42578125" style="2" bestFit="1" customWidth="1"/>
    <col min="11775" max="11775" width="3.140625" style="2" bestFit="1" customWidth="1"/>
    <col min="11776" max="11776" width="2.42578125" style="2" bestFit="1" customWidth="1"/>
    <col min="11777" max="11777" width="4" style="2" bestFit="1" customWidth="1"/>
    <col min="11778" max="11780" width="3.7109375" style="2" customWidth="1"/>
    <col min="11781" max="11781" width="2.42578125" style="2" bestFit="1" customWidth="1"/>
    <col min="11782" max="11782" width="5.5703125" style="2" customWidth="1"/>
    <col min="11783" max="11783" width="3.140625" style="2" bestFit="1" customWidth="1"/>
    <col min="11784" max="12019" width="9" style="2"/>
    <col min="12020" max="12020" width="3.42578125" style="2" customWidth="1"/>
    <col min="12021" max="12021" width="20.85546875" style="2" bestFit="1" customWidth="1"/>
    <col min="12022" max="12022" width="11.85546875" style="2" bestFit="1" customWidth="1"/>
    <col min="12023" max="12023" width="12.42578125" style="2" bestFit="1" customWidth="1"/>
    <col min="12024" max="12024" width="10.85546875" style="2" bestFit="1" customWidth="1"/>
    <col min="12025" max="12025" width="11.42578125" style="2" bestFit="1" customWidth="1"/>
    <col min="12026" max="12026" width="5" style="2" bestFit="1" customWidth="1"/>
    <col min="12027" max="12027" width="12.85546875" style="2" bestFit="1" customWidth="1"/>
    <col min="12028" max="12028" width="5" style="2" bestFit="1" customWidth="1"/>
    <col min="12029" max="12030" width="2.42578125" style="2" bestFit="1" customWidth="1"/>
    <col min="12031" max="12031" width="3.140625" style="2" bestFit="1" customWidth="1"/>
    <col min="12032" max="12032" width="2.42578125" style="2" bestFit="1" customWidth="1"/>
    <col min="12033" max="12033" width="4" style="2" bestFit="1" customWidth="1"/>
    <col min="12034" max="12036" width="3.7109375" style="2" customWidth="1"/>
    <col min="12037" max="12037" width="2.42578125" style="2" bestFit="1" customWidth="1"/>
    <col min="12038" max="12038" width="5.5703125" style="2" customWidth="1"/>
    <col min="12039" max="12039" width="3.140625" style="2" bestFit="1" customWidth="1"/>
    <col min="12040" max="12275" width="9" style="2"/>
    <col min="12276" max="12276" width="3.42578125" style="2" customWidth="1"/>
    <col min="12277" max="12277" width="20.85546875" style="2" bestFit="1" customWidth="1"/>
    <col min="12278" max="12278" width="11.85546875" style="2" bestFit="1" customWidth="1"/>
    <col min="12279" max="12279" width="12.42578125" style="2" bestFit="1" customWidth="1"/>
    <col min="12280" max="12280" width="10.85546875" style="2" bestFit="1" customWidth="1"/>
    <col min="12281" max="12281" width="11.42578125" style="2" bestFit="1" customWidth="1"/>
    <col min="12282" max="12282" width="5" style="2" bestFit="1" customWidth="1"/>
    <col min="12283" max="12283" width="12.85546875" style="2" bestFit="1" customWidth="1"/>
    <col min="12284" max="12284" width="5" style="2" bestFit="1" customWidth="1"/>
    <col min="12285" max="12286" width="2.42578125" style="2" bestFit="1" customWidth="1"/>
    <col min="12287" max="12287" width="3.140625" style="2" bestFit="1" customWidth="1"/>
    <col min="12288" max="12288" width="2.42578125" style="2" bestFit="1" customWidth="1"/>
    <col min="12289" max="12289" width="4" style="2" bestFit="1" customWidth="1"/>
    <col min="12290" max="12292" width="3.7109375" style="2" customWidth="1"/>
    <col min="12293" max="12293" width="2.42578125" style="2" bestFit="1" customWidth="1"/>
    <col min="12294" max="12294" width="5.5703125" style="2" customWidth="1"/>
    <col min="12295" max="12295" width="3.140625" style="2" bestFit="1" customWidth="1"/>
    <col min="12296" max="12531" width="9" style="2"/>
    <col min="12532" max="12532" width="3.42578125" style="2" customWidth="1"/>
    <col min="12533" max="12533" width="20.85546875" style="2" bestFit="1" customWidth="1"/>
    <col min="12534" max="12534" width="11.85546875" style="2" bestFit="1" customWidth="1"/>
    <col min="12535" max="12535" width="12.42578125" style="2" bestFit="1" customWidth="1"/>
    <col min="12536" max="12536" width="10.85546875" style="2" bestFit="1" customWidth="1"/>
    <col min="12537" max="12537" width="11.42578125" style="2" bestFit="1" customWidth="1"/>
    <col min="12538" max="12538" width="5" style="2" bestFit="1" customWidth="1"/>
    <col min="12539" max="12539" width="12.85546875" style="2" bestFit="1" customWidth="1"/>
    <col min="12540" max="12540" width="5" style="2" bestFit="1" customWidth="1"/>
    <col min="12541" max="12542" width="2.42578125" style="2" bestFit="1" customWidth="1"/>
    <col min="12543" max="12543" width="3.140625" style="2" bestFit="1" customWidth="1"/>
    <col min="12544" max="12544" width="2.42578125" style="2" bestFit="1" customWidth="1"/>
    <col min="12545" max="12545" width="4" style="2" bestFit="1" customWidth="1"/>
    <col min="12546" max="12548" width="3.7109375" style="2" customWidth="1"/>
    <col min="12549" max="12549" width="2.42578125" style="2" bestFit="1" customWidth="1"/>
    <col min="12550" max="12550" width="5.5703125" style="2" customWidth="1"/>
    <col min="12551" max="12551" width="3.140625" style="2" bestFit="1" customWidth="1"/>
    <col min="12552" max="12787" width="9" style="2"/>
    <col min="12788" max="12788" width="3.42578125" style="2" customWidth="1"/>
    <col min="12789" max="12789" width="20.85546875" style="2" bestFit="1" customWidth="1"/>
    <col min="12790" max="12790" width="11.85546875" style="2" bestFit="1" customWidth="1"/>
    <col min="12791" max="12791" width="12.42578125" style="2" bestFit="1" customWidth="1"/>
    <col min="12792" max="12792" width="10.85546875" style="2" bestFit="1" customWidth="1"/>
    <col min="12793" max="12793" width="11.42578125" style="2" bestFit="1" customWidth="1"/>
    <col min="12794" max="12794" width="5" style="2" bestFit="1" customWidth="1"/>
    <col min="12795" max="12795" width="12.85546875" style="2" bestFit="1" customWidth="1"/>
    <col min="12796" max="12796" width="5" style="2" bestFit="1" customWidth="1"/>
    <col min="12797" max="12798" width="2.42578125" style="2" bestFit="1" customWidth="1"/>
    <col min="12799" max="12799" width="3.140625" style="2" bestFit="1" customWidth="1"/>
    <col min="12800" max="12800" width="2.42578125" style="2" bestFit="1" customWidth="1"/>
    <col min="12801" max="12801" width="4" style="2" bestFit="1" customWidth="1"/>
    <col min="12802" max="12804" width="3.7109375" style="2" customWidth="1"/>
    <col min="12805" max="12805" width="2.42578125" style="2" bestFit="1" customWidth="1"/>
    <col min="12806" max="12806" width="5.5703125" style="2" customWidth="1"/>
    <col min="12807" max="12807" width="3.140625" style="2" bestFit="1" customWidth="1"/>
    <col min="12808" max="13043" width="9" style="2"/>
    <col min="13044" max="13044" width="3.42578125" style="2" customWidth="1"/>
    <col min="13045" max="13045" width="20.85546875" style="2" bestFit="1" customWidth="1"/>
    <col min="13046" max="13046" width="11.85546875" style="2" bestFit="1" customWidth="1"/>
    <col min="13047" max="13047" width="12.42578125" style="2" bestFit="1" customWidth="1"/>
    <col min="13048" max="13048" width="10.85546875" style="2" bestFit="1" customWidth="1"/>
    <col min="13049" max="13049" width="11.42578125" style="2" bestFit="1" customWidth="1"/>
    <col min="13050" max="13050" width="5" style="2" bestFit="1" customWidth="1"/>
    <col min="13051" max="13051" width="12.85546875" style="2" bestFit="1" customWidth="1"/>
    <col min="13052" max="13052" width="5" style="2" bestFit="1" customWidth="1"/>
    <col min="13053" max="13054" width="2.42578125" style="2" bestFit="1" customWidth="1"/>
    <col min="13055" max="13055" width="3.140625" style="2" bestFit="1" customWidth="1"/>
    <col min="13056" max="13056" width="2.42578125" style="2" bestFit="1" customWidth="1"/>
    <col min="13057" max="13057" width="4" style="2" bestFit="1" customWidth="1"/>
    <col min="13058" max="13060" width="3.7109375" style="2" customWidth="1"/>
    <col min="13061" max="13061" width="2.42578125" style="2" bestFit="1" customWidth="1"/>
    <col min="13062" max="13062" width="5.5703125" style="2" customWidth="1"/>
    <col min="13063" max="13063" width="3.140625" style="2" bestFit="1" customWidth="1"/>
    <col min="13064" max="13299" width="9" style="2"/>
    <col min="13300" max="13300" width="3.42578125" style="2" customWidth="1"/>
    <col min="13301" max="13301" width="20.85546875" style="2" bestFit="1" customWidth="1"/>
    <col min="13302" max="13302" width="11.85546875" style="2" bestFit="1" customWidth="1"/>
    <col min="13303" max="13303" width="12.42578125" style="2" bestFit="1" customWidth="1"/>
    <col min="13304" max="13304" width="10.85546875" style="2" bestFit="1" customWidth="1"/>
    <col min="13305" max="13305" width="11.42578125" style="2" bestFit="1" customWidth="1"/>
    <col min="13306" max="13306" width="5" style="2" bestFit="1" customWidth="1"/>
    <col min="13307" max="13307" width="12.85546875" style="2" bestFit="1" customWidth="1"/>
    <col min="13308" max="13308" width="5" style="2" bestFit="1" customWidth="1"/>
    <col min="13309" max="13310" width="2.42578125" style="2" bestFit="1" customWidth="1"/>
    <col min="13311" max="13311" width="3.140625" style="2" bestFit="1" customWidth="1"/>
    <col min="13312" max="13312" width="2.42578125" style="2" bestFit="1" customWidth="1"/>
    <col min="13313" max="13313" width="4" style="2" bestFit="1" customWidth="1"/>
    <col min="13314" max="13316" width="3.7109375" style="2" customWidth="1"/>
    <col min="13317" max="13317" width="2.42578125" style="2" bestFit="1" customWidth="1"/>
    <col min="13318" max="13318" width="5.5703125" style="2" customWidth="1"/>
    <col min="13319" max="13319" width="3.140625" style="2" bestFit="1" customWidth="1"/>
    <col min="13320" max="13555" width="9" style="2"/>
    <col min="13556" max="13556" width="3.42578125" style="2" customWidth="1"/>
    <col min="13557" max="13557" width="20.85546875" style="2" bestFit="1" customWidth="1"/>
    <col min="13558" max="13558" width="11.85546875" style="2" bestFit="1" customWidth="1"/>
    <col min="13559" max="13559" width="12.42578125" style="2" bestFit="1" customWidth="1"/>
    <col min="13560" max="13560" width="10.85546875" style="2" bestFit="1" customWidth="1"/>
    <col min="13561" max="13561" width="11.42578125" style="2" bestFit="1" customWidth="1"/>
    <col min="13562" max="13562" width="5" style="2" bestFit="1" customWidth="1"/>
    <col min="13563" max="13563" width="12.85546875" style="2" bestFit="1" customWidth="1"/>
    <col min="13564" max="13564" width="5" style="2" bestFit="1" customWidth="1"/>
    <col min="13565" max="13566" width="2.42578125" style="2" bestFit="1" customWidth="1"/>
    <col min="13567" max="13567" width="3.140625" style="2" bestFit="1" customWidth="1"/>
    <col min="13568" max="13568" width="2.42578125" style="2" bestFit="1" customWidth="1"/>
    <col min="13569" max="13569" width="4" style="2" bestFit="1" customWidth="1"/>
    <col min="13570" max="13572" width="3.7109375" style="2" customWidth="1"/>
    <col min="13573" max="13573" width="2.42578125" style="2" bestFit="1" customWidth="1"/>
    <col min="13574" max="13574" width="5.5703125" style="2" customWidth="1"/>
    <col min="13575" max="13575" width="3.140625" style="2" bestFit="1" customWidth="1"/>
    <col min="13576" max="13811" width="9" style="2"/>
    <col min="13812" max="13812" width="3.42578125" style="2" customWidth="1"/>
    <col min="13813" max="13813" width="20.85546875" style="2" bestFit="1" customWidth="1"/>
    <col min="13814" max="13814" width="11.85546875" style="2" bestFit="1" customWidth="1"/>
    <col min="13815" max="13815" width="12.42578125" style="2" bestFit="1" customWidth="1"/>
    <col min="13816" max="13816" width="10.85546875" style="2" bestFit="1" customWidth="1"/>
    <col min="13817" max="13817" width="11.42578125" style="2" bestFit="1" customWidth="1"/>
    <col min="13818" max="13818" width="5" style="2" bestFit="1" customWidth="1"/>
    <col min="13819" max="13819" width="12.85546875" style="2" bestFit="1" customWidth="1"/>
    <col min="13820" max="13820" width="5" style="2" bestFit="1" customWidth="1"/>
    <col min="13821" max="13822" width="2.42578125" style="2" bestFit="1" customWidth="1"/>
    <col min="13823" max="13823" width="3.140625" style="2" bestFit="1" customWidth="1"/>
    <col min="13824" max="13824" width="2.42578125" style="2" bestFit="1" customWidth="1"/>
    <col min="13825" max="13825" width="4" style="2" bestFit="1" customWidth="1"/>
    <col min="13826" max="13828" width="3.7109375" style="2" customWidth="1"/>
    <col min="13829" max="13829" width="2.42578125" style="2" bestFit="1" customWidth="1"/>
    <col min="13830" max="13830" width="5.5703125" style="2" customWidth="1"/>
    <col min="13831" max="13831" width="3.140625" style="2" bestFit="1" customWidth="1"/>
    <col min="13832" max="14067" width="9" style="2"/>
    <col min="14068" max="14068" width="3.42578125" style="2" customWidth="1"/>
    <col min="14069" max="14069" width="20.85546875" style="2" bestFit="1" customWidth="1"/>
    <col min="14070" max="14070" width="11.85546875" style="2" bestFit="1" customWidth="1"/>
    <col min="14071" max="14071" width="12.42578125" style="2" bestFit="1" customWidth="1"/>
    <col min="14072" max="14072" width="10.85546875" style="2" bestFit="1" customWidth="1"/>
    <col min="14073" max="14073" width="11.42578125" style="2" bestFit="1" customWidth="1"/>
    <col min="14074" max="14074" width="5" style="2" bestFit="1" customWidth="1"/>
    <col min="14075" max="14075" width="12.85546875" style="2" bestFit="1" customWidth="1"/>
    <col min="14076" max="14076" width="5" style="2" bestFit="1" customWidth="1"/>
    <col min="14077" max="14078" width="2.42578125" style="2" bestFit="1" customWidth="1"/>
    <col min="14079" max="14079" width="3.140625" style="2" bestFit="1" customWidth="1"/>
    <col min="14080" max="14080" width="2.42578125" style="2" bestFit="1" customWidth="1"/>
    <col min="14081" max="14081" width="4" style="2" bestFit="1" customWidth="1"/>
    <col min="14082" max="14084" width="3.7109375" style="2" customWidth="1"/>
    <col min="14085" max="14085" width="2.42578125" style="2" bestFit="1" customWidth="1"/>
    <col min="14086" max="14086" width="5.5703125" style="2" customWidth="1"/>
    <col min="14087" max="14087" width="3.140625" style="2" bestFit="1" customWidth="1"/>
    <col min="14088" max="14323" width="9" style="2"/>
    <col min="14324" max="14324" width="3.42578125" style="2" customWidth="1"/>
    <col min="14325" max="14325" width="20.85546875" style="2" bestFit="1" customWidth="1"/>
    <col min="14326" max="14326" width="11.85546875" style="2" bestFit="1" customWidth="1"/>
    <col min="14327" max="14327" width="12.42578125" style="2" bestFit="1" customWidth="1"/>
    <col min="14328" max="14328" width="10.85546875" style="2" bestFit="1" customWidth="1"/>
    <col min="14329" max="14329" width="11.42578125" style="2" bestFit="1" customWidth="1"/>
    <col min="14330" max="14330" width="5" style="2" bestFit="1" customWidth="1"/>
    <col min="14331" max="14331" width="12.85546875" style="2" bestFit="1" customWidth="1"/>
    <col min="14332" max="14332" width="5" style="2" bestFit="1" customWidth="1"/>
    <col min="14333" max="14334" width="2.42578125" style="2" bestFit="1" customWidth="1"/>
    <col min="14335" max="14335" width="3.140625" style="2" bestFit="1" customWidth="1"/>
    <col min="14336" max="14336" width="2.42578125" style="2" bestFit="1" customWidth="1"/>
    <col min="14337" max="14337" width="4" style="2" bestFit="1" customWidth="1"/>
    <col min="14338" max="14340" width="3.7109375" style="2" customWidth="1"/>
    <col min="14341" max="14341" width="2.42578125" style="2" bestFit="1" customWidth="1"/>
    <col min="14342" max="14342" width="5.5703125" style="2" customWidth="1"/>
    <col min="14343" max="14343" width="3.140625" style="2" bestFit="1" customWidth="1"/>
    <col min="14344" max="14579" width="9" style="2"/>
    <col min="14580" max="14580" width="3.42578125" style="2" customWidth="1"/>
    <col min="14581" max="14581" width="20.85546875" style="2" bestFit="1" customWidth="1"/>
    <col min="14582" max="14582" width="11.85546875" style="2" bestFit="1" customWidth="1"/>
    <col min="14583" max="14583" width="12.42578125" style="2" bestFit="1" customWidth="1"/>
    <col min="14584" max="14584" width="10.85546875" style="2" bestFit="1" customWidth="1"/>
    <col min="14585" max="14585" width="11.42578125" style="2" bestFit="1" customWidth="1"/>
    <col min="14586" max="14586" width="5" style="2" bestFit="1" customWidth="1"/>
    <col min="14587" max="14587" width="12.85546875" style="2" bestFit="1" customWidth="1"/>
    <col min="14588" max="14588" width="5" style="2" bestFit="1" customWidth="1"/>
    <col min="14589" max="14590" width="2.42578125" style="2" bestFit="1" customWidth="1"/>
    <col min="14591" max="14591" width="3.140625" style="2" bestFit="1" customWidth="1"/>
    <col min="14592" max="14592" width="2.42578125" style="2" bestFit="1" customWidth="1"/>
    <col min="14593" max="14593" width="4" style="2" bestFit="1" customWidth="1"/>
    <col min="14594" max="14596" width="3.7109375" style="2" customWidth="1"/>
    <col min="14597" max="14597" width="2.42578125" style="2" bestFit="1" customWidth="1"/>
    <col min="14598" max="14598" width="5.5703125" style="2" customWidth="1"/>
    <col min="14599" max="14599" width="3.140625" style="2" bestFit="1" customWidth="1"/>
    <col min="14600" max="14835" width="9" style="2"/>
    <col min="14836" max="14836" width="3.42578125" style="2" customWidth="1"/>
    <col min="14837" max="14837" width="20.85546875" style="2" bestFit="1" customWidth="1"/>
    <col min="14838" max="14838" width="11.85546875" style="2" bestFit="1" customWidth="1"/>
    <col min="14839" max="14839" width="12.42578125" style="2" bestFit="1" customWidth="1"/>
    <col min="14840" max="14840" width="10.85546875" style="2" bestFit="1" customWidth="1"/>
    <col min="14841" max="14841" width="11.42578125" style="2" bestFit="1" customWidth="1"/>
    <col min="14842" max="14842" width="5" style="2" bestFit="1" customWidth="1"/>
    <col min="14843" max="14843" width="12.85546875" style="2" bestFit="1" customWidth="1"/>
    <col min="14844" max="14844" width="5" style="2" bestFit="1" customWidth="1"/>
    <col min="14845" max="14846" width="2.42578125" style="2" bestFit="1" customWidth="1"/>
    <col min="14847" max="14847" width="3.140625" style="2" bestFit="1" customWidth="1"/>
    <col min="14848" max="14848" width="2.42578125" style="2" bestFit="1" customWidth="1"/>
    <col min="14849" max="14849" width="4" style="2" bestFit="1" customWidth="1"/>
    <col min="14850" max="14852" width="3.7109375" style="2" customWidth="1"/>
    <col min="14853" max="14853" width="2.42578125" style="2" bestFit="1" customWidth="1"/>
    <col min="14854" max="14854" width="5.5703125" style="2" customWidth="1"/>
    <col min="14855" max="14855" width="3.140625" style="2" bestFit="1" customWidth="1"/>
    <col min="14856" max="15091" width="9" style="2"/>
    <col min="15092" max="15092" width="3.42578125" style="2" customWidth="1"/>
    <col min="15093" max="15093" width="20.85546875" style="2" bestFit="1" customWidth="1"/>
    <col min="15094" max="15094" width="11.85546875" style="2" bestFit="1" customWidth="1"/>
    <col min="15095" max="15095" width="12.42578125" style="2" bestFit="1" customWidth="1"/>
    <col min="15096" max="15096" width="10.85546875" style="2" bestFit="1" customWidth="1"/>
    <col min="15097" max="15097" width="11.42578125" style="2" bestFit="1" customWidth="1"/>
    <col min="15098" max="15098" width="5" style="2" bestFit="1" customWidth="1"/>
    <col min="15099" max="15099" width="12.85546875" style="2" bestFit="1" customWidth="1"/>
    <col min="15100" max="15100" width="5" style="2" bestFit="1" customWidth="1"/>
    <col min="15101" max="15102" width="2.42578125" style="2" bestFit="1" customWidth="1"/>
    <col min="15103" max="15103" width="3.140625" style="2" bestFit="1" customWidth="1"/>
    <col min="15104" max="15104" width="2.42578125" style="2" bestFit="1" customWidth="1"/>
    <col min="15105" max="15105" width="4" style="2" bestFit="1" customWidth="1"/>
    <col min="15106" max="15108" width="3.7109375" style="2" customWidth="1"/>
    <col min="15109" max="15109" width="2.42578125" style="2" bestFit="1" customWidth="1"/>
    <col min="15110" max="15110" width="5.5703125" style="2" customWidth="1"/>
    <col min="15111" max="15111" width="3.140625" style="2" bestFit="1" customWidth="1"/>
    <col min="15112" max="15347" width="9" style="2"/>
    <col min="15348" max="15348" width="3.42578125" style="2" customWidth="1"/>
    <col min="15349" max="15349" width="20.85546875" style="2" bestFit="1" customWidth="1"/>
    <col min="15350" max="15350" width="11.85546875" style="2" bestFit="1" customWidth="1"/>
    <col min="15351" max="15351" width="12.42578125" style="2" bestFit="1" customWidth="1"/>
    <col min="15352" max="15352" width="10.85546875" style="2" bestFit="1" customWidth="1"/>
    <col min="15353" max="15353" width="11.42578125" style="2" bestFit="1" customWidth="1"/>
    <col min="15354" max="15354" width="5" style="2" bestFit="1" customWidth="1"/>
    <col min="15355" max="15355" width="12.85546875" style="2" bestFit="1" customWidth="1"/>
    <col min="15356" max="15356" width="5" style="2" bestFit="1" customWidth="1"/>
    <col min="15357" max="15358" width="2.42578125" style="2" bestFit="1" customWidth="1"/>
    <col min="15359" max="15359" width="3.140625" style="2" bestFit="1" customWidth="1"/>
    <col min="15360" max="15360" width="2.42578125" style="2" bestFit="1" customWidth="1"/>
    <col min="15361" max="15361" width="4" style="2" bestFit="1" customWidth="1"/>
    <col min="15362" max="15364" width="3.7109375" style="2" customWidth="1"/>
    <col min="15365" max="15365" width="2.42578125" style="2" bestFit="1" customWidth="1"/>
    <col min="15366" max="15366" width="5.5703125" style="2" customWidth="1"/>
    <col min="15367" max="15367" width="3.140625" style="2" bestFit="1" customWidth="1"/>
    <col min="15368" max="15603" width="9" style="2"/>
    <col min="15604" max="15604" width="3.42578125" style="2" customWidth="1"/>
    <col min="15605" max="15605" width="20.85546875" style="2" bestFit="1" customWidth="1"/>
    <col min="15606" max="15606" width="11.85546875" style="2" bestFit="1" customWidth="1"/>
    <col min="15607" max="15607" width="12.42578125" style="2" bestFit="1" customWidth="1"/>
    <col min="15608" max="15608" width="10.85546875" style="2" bestFit="1" customWidth="1"/>
    <col min="15609" max="15609" width="11.42578125" style="2" bestFit="1" customWidth="1"/>
    <col min="15610" max="15610" width="5" style="2" bestFit="1" customWidth="1"/>
    <col min="15611" max="15611" width="12.85546875" style="2" bestFit="1" customWidth="1"/>
    <col min="15612" max="15612" width="5" style="2" bestFit="1" customWidth="1"/>
    <col min="15613" max="15614" width="2.42578125" style="2" bestFit="1" customWidth="1"/>
    <col min="15615" max="15615" width="3.140625" style="2" bestFit="1" customWidth="1"/>
    <col min="15616" max="15616" width="2.42578125" style="2" bestFit="1" customWidth="1"/>
    <col min="15617" max="15617" width="4" style="2" bestFit="1" customWidth="1"/>
    <col min="15618" max="15620" width="3.7109375" style="2" customWidth="1"/>
    <col min="15621" max="15621" width="2.42578125" style="2" bestFit="1" customWidth="1"/>
    <col min="15622" max="15622" width="5.5703125" style="2" customWidth="1"/>
    <col min="15623" max="15623" width="3.140625" style="2" bestFit="1" customWidth="1"/>
    <col min="15624" max="15859" width="9" style="2"/>
    <col min="15860" max="15860" width="3.42578125" style="2" customWidth="1"/>
    <col min="15861" max="15861" width="20.85546875" style="2" bestFit="1" customWidth="1"/>
    <col min="15862" max="15862" width="11.85546875" style="2" bestFit="1" customWidth="1"/>
    <col min="15863" max="15863" width="12.42578125" style="2" bestFit="1" customWidth="1"/>
    <col min="15864" max="15864" width="10.85546875" style="2" bestFit="1" customWidth="1"/>
    <col min="15865" max="15865" width="11.42578125" style="2" bestFit="1" customWidth="1"/>
    <col min="15866" max="15866" width="5" style="2" bestFit="1" customWidth="1"/>
    <col min="15867" max="15867" width="12.85546875" style="2" bestFit="1" customWidth="1"/>
    <col min="15868" max="15868" width="5" style="2" bestFit="1" customWidth="1"/>
    <col min="15869" max="15870" width="2.42578125" style="2" bestFit="1" customWidth="1"/>
    <col min="15871" max="15871" width="3.140625" style="2" bestFit="1" customWidth="1"/>
    <col min="15872" max="15872" width="2.42578125" style="2" bestFit="1" customWidth="1"/>
    <col min="15873" max="15873" width="4" style="2" bestFit="1" customWidth="1"/>
    <col min="15874" max="15876" width="3.7109375" style="2" customWidth="1"/>
    <col min="15877" max="15877" width="2.42578125" style="2" bestFit="1" customWidth="1"/>
    <col min="15878" max="15878" width="5.5703125" style="2" customWidth="1"/>
    <col min="15879" max="15879" width="3.140625" style="2" bestFit="1" customWidth="1"/>
    <col min="15880" max="16115" width="9" style="2"/>
    <col min="16116" max="16116" width="3.42578125" style="2" customWidth="1"/>
    <col min="16117" max="16117" width="20.85546875" style="2" bestFit="1" customWidth="1"/>
    <col min="16118" max="16118" width="11.85546875" style="2" bestFit="1" customWidth="1"/>
    <col min="16119" max="16119" width="12.42578125" style="2" bestFit="1" customWidth="1"/>
    <col min="16120" max="16120" width="10.85546875" style="2" bestFit="1" customWidth="1"/>
    <col min="16121" max="16121" width="11.42578125" style="2" bestFit="1" customWidth="1"/>
    <col min="16122" max="16122" width="5" style="2" bestFit="1" customWidth="1"/>
    <col min="16123" max="16123" width="12.85546875" style="2" bestFit="1" customWidth="1"/>
    <col min="16124" max="16124" width="5" style="2" bestFit="1" customWidth="1"/>
    <col min="16125" max="16126" width="2.42578125" style="2" bestFit="1" customWidth="1"/>
    <col min="16127" max="16127" width="3.140625" style="2" bestFit="1" customWidth="1"/>
    <col min="16128" max="16128" width="2.42578125" style="2" bestFit="1" customWidth="1"/>
    <col min="16129" max="16129" width="4" style="2" bestFit="1" customWidth="1"/>
    <col min="16130" max="16132" width="3.7109375" style="2" customWidth="1"/>
    <col min="16133" max="16133" width="2.42578125" style="2" bestFit="1" customWidth="1"/>
    <col min="16134" max="16134" width="5.5703125" style="2" customWidth="1"/>
    <col min="16135" max="16135" width="3.140625" style="2" bestFit="1" customWidth="1"/>
    <col min="16136" max="16384" width="9" style="2"/>
  </cols>
  <sheetData>
    <row r="1" spans="1:21" ht="24">
      <c r="A1" s="61" t="s">
        <v>64</v>
      </c>
      <c r="B1" s="62"/>
      <c r="C1" s="62"/>
      <c r="D1" s="62"/>
      <c r="E1" s="62"/>
      <c r="F1" s="62"/>
      <c r="G1" s="62"/>
      <c r="H1" s="62"/>
      <c r="I1" s="62"/>
      <c r="J1" s="1"/>
      <c r="K1" s="65" t="s">
        <v>0</v>
      </c>
      <c r="L1" s="65"/>
      <c r="M1" s="65"/>
      <c r="N1" s="65"/>
      <c r="O1" s="65"/>
      <c r="P1" s="65"/>
      <c r="Q1" s="65"/>
      <c r="R1" s="65"/>
      <c r="S1" s="65"/>
      <c r="T1" s="65"/>
      <c r="U1" s="65"/>
    </row>
    <row r="2" spans="1:21" ht="36" customHeight="1">
      <c r="A2" s="63"/>
      <c r="B2" s="64"/>
      <c r="C2" s="64"/>
      <c r="D2" s="64"/>
      <c r="E2" s="64"/>
      <c r="F2" s="64"/>
      <c r="G2" s="64"/>
      <c r="H2" s="64"/>
      <c r="I2" s="64"/>
      <c r="J2" s="1"/>
      <c r="K2" s="66" t="s">
        <v>1</v>
      </c>
      <c r="L2" s="67"/>
      <c r="M2" s="67"/>
      <c r="N2" s="67"/>
      <c r="O2" s="68"/>
      <c r="P2" s="69" t="s">
        <v>63</v>
      </c>
      <c r="Q2" s="70"/>
      <c r="R2" s="70"/>
      <c r="S2" s="70"/>
      <c r="T2" s="71"/>
      <c r="U2" s="72" t="s">
        <v>2</v>
      </c>
    </row>
    <row r="3" spans="1:21">
      <c r="A3" s="74" t="s">
        <v>6</v>
      </c>
      <c r="B3" s="75"/>
      <c r="C3" s="3" t="s">
        <v>7</v>
      </c>
      <c r="D3" s="4" t="s">
        <v>8</v>
      </c>
      <c r="E3" s="4" t="s">
        <v>9</v>
      </c>
      <c r="F3" s="5" t="s">
        <v>10</v>
      </c>
      <c r="G3" s="4" t="s">
        <v>11</v>
      </c>
      <c r="H3" s="4" t="s">
        <v>12</v>
      </c>
      <c r="I3" s="6" t="s">
        <v>11</v>
      </c>
      <c r="J3" s="7"/>
      <c r="K3" s="19" t="s">
        <v>13</v>
      </c>
      <c r="L3" s="19" t="s">
        <v>14</v>
      </c>
      <c r="M3" s="19" t="s">
        <v>5</v>
      </c>
      <c r="N3" s="19" t="s">
        <v>15</v>
      </c>
      <c r="O3" s="20" t="s">
        <v>2</v>
      </c>
      <c r="P3" s="19" t="s">
        <v>13</v>
      </c>
      <c r="Q3" s="19" t="s">
        <v>14</v>
      </c>
      <c r="R3" s="19" t="s">
        <v>5</v>
      </c>
      <c r="S3" s="19" t="s">
        <v>15</v>
      </c>
      <c r="T3" s="8" t="s">
        <v>2</v>
      </c>
      <c r="U3" s="73"/>
    </row>
    <row r="4" spans="1:21">
      <c r="A4" s="76" t="s">
        <v>4</v>
      </c>
      <c r="B4" s="77"/>
      <c r="C4" s="45">
        <v>472</v>
      </c>
      <c r="D4" s="45">
        <f>D5+D6+D7+D8+D9+D10+D11+D12+D13+D14+D15+D16</f>
        <v>9</v>
      </c>
      <c r="E4" s="45">
        <f>E5+E6+E7+E8+E9+E10+E11+E12+E13+E14+E15+E16</f>
        <v>463</v>
      </c>
      <c r="F4" s="46">
        <f>U4</f>
        <v>318</v>
      </c>
      <c r="G4" s="47">
        <f>F4/E4*100</f>
        <v>68.682505399568043</v>
      </c>
      <c r="H4" s="45">
        <f>E4-F4</f>
        <v>145</v>
      </c>
      <c r="I4" s="47">
        <f>H4/E4*100</f>
        <v>31.317494600431967</v>
      </c>
      <c r="J4" s="48"/>
      <c r="K4" s="21">
        <v>93</v>
      </c>
      <c r="L4" s="21">
        <v>89</v>
      </c>
      <c r="M4" s="21">
        <v>136</v>
      </c>
      <c r="N4" s="21">
        <f>'[1]ผ่าน B1 ขึ้นไปตามเกณฑ์ประกัน'!N4</f>
        <v>0</v>
      </c>
      <c r="O4" s="21">
        <f>SUM(K4:N4)</f>
        <v>318</v>
      </c>
      <c r="P4" s="21">
        <v>0</v>
      </c>
      <c r="Q4" s="21">
        <v>0</v>
      </c>
      <c r="R4" s="21">
        <v>0</v>
      </c>
      <c r="S4" s="21">
        <v>0</v>
      </c>
      <c r="T4" s="21">
        <f>SUM(P4:S4)</f>
        <v>0</v>
      </c>
      <c r="U4" s="5">
        <f>O4+T4</f>
        <v>318</v>
      </c>
    </row>
    <row r="5" spans="1:21">
      <c r="A5" s="59" t="s">
        <v>3</v>
      </c>
      <c r="B5" s="60" t="s">
        <v>3</v>
      </c>
      <c r="C5" s="9">
        <v>53</v>
      </c>
      <c r="D5" s="9">
        <v>1</v>
      </c>
      <c r="E5" s="9">
        <f>C5-D5</f>
        <v>52</v>
      </c>
      <c r="F5" s="51">
        <f t="shared" ref="F5:F13" si="0">U5</f>
        <v>29</v>
      </c>
      <c r="G5" s="49">
        <f t="shared" ref="G5:G16" si="1">F5/E5*100</f>
        <v>55.769230769230774</v>
      </c>
      <c r="H5" s="9">
        <f>E5-F5</f>
        <v>23</v>
      </c>
      <c r="I5" s="49">
        <f t="shared" ref="I5:I16" si="2">H5/E5*100</f>
        <v>44.230769230769226</v>
      </c>
      <c r="J5" s="22"/>
      <c r="K5" s="23">
        <v>6</v>
      </c>
      <c r="L5" s="23">
        <v>8</v>
      </c>
      <c r="M5" s="23">
        <v>15</v>
      </c>
      <c r="N5" s="23">
        <f>'[1]ผ่าน B1 ขึ้นไปตามเกณฑ์ประกัน'!N5</f>
        <v>0</v>
      </c>
      <c r="O5" s="35">
        <f t="shared" ref="O5:O16" si="3">SUM(K5:N5)</f>
        <v>29</v>
      </c>
      <c r="P5" s="23">
        <v>0</v>
      </c>
      <c r="Q5" s="23">
        <v>0</v>
      </c>
      <c r="R5" s="23">
        <v>0</v>
      </c>
      <c r="S5" s="23">
        <v>0</v>
      </c>
      <c r="T5" s="23">
        <v>0</v>
      </c>
      <c r="U5" s="29">
        <f t="shared" ref="U5:U16" si="4">O5+T5</f>
        <v>29</v>
      </c>
    </row>
    <row r="6" spans="1:21">
      <c r="A6" s="59" t="s">
        <v>16</v>
      </c>
      <c r="B6" s="60" t="s">
        <v>16</v>
      </c>
      <c r="C6" s="9">
        <v>55</v>
      </c>
      <c r="D6" s="9"/>
      <c r="E6" s="9">
        <f t="shared" ref="E6:E16" si="5">C6-D6</f>
        <v>55</v>
      </c>
      <c r="F6" s="51">
        <f t="shared" si="0"/>
        <v>49</v>
      </c>
      <c r="G6" s="49">
        <f t="shared" si="1"/>
        <v>89.090909090909093</v>
      </c>
      <c r="H6" s="9">
        <f t="shared" ref="H6:H16" si="6">E6-F6</f>
        <v>6</v>
      </c>
      <c r="I6" s="49">
        <f t="shared" si="2"/>
        <v>10.909090909090908</v>
      </c>
      <c r="J6" s="22"/>
      <c r="K6" s="23">
        <v>1</v>
      </c>
      <c r="L6" s="23">
        <v>16</v>
      </c>
      <c r="M6" s="23">
        <v>32</v>
      </c>
      <c r="N6" s="23">
        <f>'[1]ผ่าน B1 ขึ้นไปตามเกณฑ์ประกัน'!N6</f>
        <v>0</v>
      </c>
      <c r="O6" s="35">
        <f t="shared" si="3"/>
        <v>49</v>
      </c>
      <c r="P6" s="23">
        <v>0</v>
      </c>
      <c r="Q6" s="23">
        <v>0</v>
      </c>
      <c r="R6" s="23">
        <v>0</v>
      </c>
      <c r="S6" s="23">
        <v>0</v>
      </c>
      <c r="T6" s="23">
        <v>0</v>
      </c>
      <c r="U6" s="29">
        <f t="shared" si="4"/>
        <v>49</v>
      </c>
    </row>
    <row r="7" spans="1:21">
      <c r="A7" s="59" t="s">
        <v>17</v>
      </c>
      <c r="B7" s="60" t="s">
        <v>17</v>
      </c>
      <c r="C7" s="9">
        <v>26</v>
      </c>
      <c r="D7" s="9"/>
      <c r="E7" s="9">
        <f t="shared" si="5"/>
        <v>26</v>
      </c>
      <c r="F7" s="51">
        <f t="shared" si="0"/>
        <v>17</v>
      </c>
      <c r="G7" s="49">
        <f t="shared" si="1"/>
        <v>65.384615384615387</v>
      </c>
      <c r="H7" s="9">
        <f t="shared" si="6"/>
        <v>9</v>
      </c>
      <c r="I7" s="49">
        <f t="shared" si="2"/>
        <v>34.615384615384613</v>
      </c>
      <c r="J7" s="22"/>
      <c r="K7" s="23">
        <v>4</v>
      </c>
      <c r="L7" s="23">
        <v>9</v>
      </c>
      <c r="M7" s="23">
        <v>4</v>
      </c>
      <c r="N7" s="23">
        <f>'[1]ผ่าน B1 ขึ้นไปตามเกณฑ์ประกัน'!N7</f>
        <v>0</v>
      </c>
      <c r="O7" s="35">
        <f t="shared" si="3"/>
        <v>17</v>
      </c>
      <c r="P7" s="23">
        <v>0</v>
      </c>
      <c r="Q7" s="23">
        <v>0</v>
      </c>
      <c r="R7" s="23">
        <v>0</v>
      </c>
      <c r="S7" s="23">
        <v>0</v>
      </c>
      <c r="T7" s="23">
        <v>0</v>
      </c>
      <c r="U7" s="29">
        <f t="shared" si="4"/>
        <v>17</v>
      </c>
    </row>
    <row r="8" spans="1:21">
      <c r="A8" s="59" t="s">
        <v>18</v>
      </c>
      <c r="B8" s="60" t="s">
        <v>18</v>
      </c>
      <c r="C8" s="9">
        <v>54</v>
      </c>
      <c r="D8" s="9"/>
      <c r="E8" s="9">
        <f t="shared" si="5"/>
        <v>54</v>
      </c>
      <c r="F8" s="51">
        <f t="shared" si="0"/>
        <v>46</v>
      </c>
      <c r="G8" s="49">
        <f t="shared" si="1"/>
        <v>85.18518518518519</v>
      </c>
      <c r="H8" s="9">
        <f t="shared" si="6"/>
        <v>8</v>
      </c>
      <c r="I8" s="49">
        <f t="shared" si="2"/>
        <v>14.814814814814813</v>
      </c>
      <c r="J8" s="22"/>
      <c r="K8" s="23">
        <v>8</v>
      </c>
      <c r="L8" s="23">
        <v>13</v>
      </c>
      <c r="M8" s="23">
        <v>25</v>
      </c>
      <c r="N8" s="23">
        <f>'[1]ผ่าน B1 ขึ้นไปตามเกณฑ์ประกัน'!N8</f>
        <v>0</v>
      </c>
      <c r="O8" s="35">
        <f t="shared" si="3"/>
        <v>46</v>
      </c>
      <c r="P8" s="23">
        <v>0</v>
      </c>
      <c r="Q8" s="23">
        <v>0</v>
      </c>
      <c r="R8" s="23">
        <v>0</v>
      </c>
      <c r="S8" s="23">
        <v>0</v>
      </c>
      <c r="T8" s="23">
        <v>0</v>
      </c>
      <c r="U8" s="29">
        <f t="shared" si="4"/>
        <v>46</v>
      </c>
    </row>
    <row r="9" spans="1:21">
      <c r="A9" s="59" t="s">
        <v>19</v>
      </c>
      <c r="B9" s="60" t="s">
        <v>19</v>
      </c>
      <c r="C9" s="9">
        <v>58</v>
      </c>
      <c r="D9" s="9">
        <v>1</v>
      </c>
      <c r="E9" s="9">
        <f t="shared" si="5"/>
        <v>57</v>
      </c>
      <c r="F9" s="51">
        <v>28</v>
      </c>
      <c r="G9" s="49">
        <f t="shared" si="1"/>
        <v>49.122807017543856</v>
      </c>
      <c r="H9" s="9">
        <f t="shared" si="6"/>
        <v>29</v>
      </c>
      <c r="I9" s="49">
        <f t="shared" si="2"/>
        <v>50.877192982456144</v>
      </c>
      <c r="J9" s="22"/>
      <c r="K9" s="23">
        <v>8</v>
      </c>
      <c r="L9" s="23">
        <v>7</v>
      </c>
      <c r="M9" s="23">
        <v>13</v>
      </c>
      <c r="N9" s="23">
        <f>'[1]ผ่าน B1 ขึ้นไปตามเกณฑ์ประกัน'!N9</f>
        <v>0</v>
      </c>
      <c r="O9" s="35">
        <f t="shared" si="3"/>
        <v>28</v>
      </c>
      <c r="P9" s="23">
        <v>0</v>
      </c>
      <c r="Q9" s="23">
        <v>0</v>
      </c>
      <c r="R9" s="23">
        <v>0</v>
      </c>
      <c r="S9" s="23">
        <v>0</v>
      </c>
      <c r="T9" s="23">
        <v>0</v>
      </c>
      <c r="U9" s="29">
        <f t="shared" si="4"/>
        <v>28</v>
      </c>
    </row>
    <row r="10" spans="1:21">
      <c r="A10" s="59" t="s">
        <v>20</v>
      </c>
      <c r="B10" s="60" t="s">
        <v>20</v>
      </c>
      <c r="C10" s="9">
        <v>30</v>
      </c>
      <c r="D10" s="9"/>
      <c r="E10" s="9">
        <f t="shared" si="5"/>
        <v>30</v>
      </c>
      <c r="F10" s="51">
        <f t="shared" si="0"/>
        <v>14</v>
      </c>
      <c r="G10" s="49">
        <f t="shared" si="1"/>
        <v>46.666666666666664</v>
      </c>
      <c r="H10" s="9">
        <f t="shared" si="6"/>
        <v>16</v>
      </c>
      <c r="I10" s="49">
        <f t="shared" si="2"/>
        <v>53.333333333333336</v>
      </c>
      <c r="J10" s="22"/>
      <c r="K10" s="23">
        <v>6</v>
      </c>
      <c r="L10" s="23">
        <v>4</v>
      </c>
      <c r="M10" s="23">
        <v>4</v>
      </c>
      <c r="N10" s="23">
        <f>'[1]ผ่าน B1 ขึ้นไปตามเกณฑ์ประกัน'!N10</f>
        <v>0</v>
      </c>
      <c r="O10" s="35">
        <f t="shared" si="3"/>
        <v>14</v>
      </c>
      <c r="P10" s="23">
        <v>0</v>
      </c>
      <c r="Q10" s="23">
        <v>0</v>
      </c>
      <c r="R10" s="23">
        <v>0</v>
      </c>
      <c r="S10" s="23">
        <v>0</v>
      </c>
      <c r="T10" s="23">
        <v>0</v>
      </c>
      <c r="U10" s="29">
        <f t="shared" si="4"/>
        <v>14</v>
      </c>
    </row>
    <row r="11" spans="1:21" s="15" customFormat="1">
      <c r="A11" s="59" t="s">
        <v>21</v>
      </c>
      <c r="B11" s="60" t="s">
        <v>21</v>
      </c>
      <c r="C11" s="9">
        <v>28</v>
      </c>
      <c r="D11" s="9">
        <v>2</v>
      </c>
      <c r="E11" s="9">
        <f t="shared" si="5"/>
        <v>26</v>
      </c>
      <c r="F11" s="51">
        <v>25</v>
      </c>
      <c r="G11" s="49">
        <f t="shared" si="1"/>
        <v>96.15384615384616</v>
      </c>
      <c r="H11" s="9">
        <f t="shared" si="6"/>
        <v>1</v>
      </c>
      <c r="I11" s="49">
        <f t="shared" si="2"/>
        <v>3.8461538461538463</v>
      </c>
      <c r="J11" s="22"/>
      <c r="K11" s="23">
        <v>1</v>
      </c>
      <c r="L11" s="23">
        <v>7</v>
      </c>
      <c r="M11" s="23">
        <v>17</v>
      </c>
      <c r="N11" s="23">
        <f>'[1]ผ่าน B1 ขึ้นไปตามเกณฑ์ประกัน'!N11</f>
        <v>0</v>
      </c>
      <c r="O11" s="35">
        <f t="shared" si="3"/>
        <v>25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9">
        <f t="shared" si="4"/>
        <v>25</v>
      </c>
    </row>
    <row r="12" spans="1:21">
      <c r="A12" s="59" t="s">
        <v>22</v>
      </c>
      <c r="B12" s="60" t="s">
        <v>22</v>
      </c>
      <c r="C12" s="9">
        <v>49</v>
      </c>
      <c r="D12" s="9"/>
      <c r="E12" s="9">
        <f t="shared" si="5"/>
        <v>49</v>
      </c>
      <c r="F12" s="51">
        <f t="shared" si="0"/>
        <v>31</v>
      </c>
      <c r="G12" s="49">
        <f t="shared" si="1"/>
        <v>63.265306122448983</v>
      </c>
      <c r="H12" s="9">
        <f t="shared" si="6"/>
        <v>18</v>
      </c>
      <c r="I12" s="49">
        <f t="shared" si="2"/>
        <v>36.734693877551024</v>
      </c>
      <c r="J12" s="22"/>
      <c r="K12" s="23">
        <v>5</v>
      </c>
      <c r="L12" s="23">
        <v>13</v>
      </c>
      <c r="M12" s="23">
        <v>13</v>
      </c>
      <c r="N12" s="23">
        <f>'[1]ผ่าน B1 ขึ้นไปตามเกณฑ์ประกัน'!N12</f>
        <v>0</v>
      </c>
      <c r="O12" s="35">
        <f t="shared" si="3"/>
        <v>31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9">
        <f t="shared" si="4"/>
        <v>31</v>
      </c>
    </row>
    <row r="13" spans="1:21">
      <c r="A13" s="59" t="s">
        <v>23</v>
      </c>
      <c r="B13" s="60" t="s">
        <v>23</v>
      </c>
      <c r="C13" s="9">
        <v>19</v>
      </c>
      <c r="D13" s="9"/>
      <c r="E13" s="9">
        <f t="shared" si="5"/>
        <v>19</v>
      </c>
      <c r="F13" s="51">
        <f t="shared" si="0"/>
        <v>5</v>
      </c>
      <c r="G13" s="49">
        <f t="shared" si="1"/>
        <v>26.315789473684209</v>
      </c>
      <c r="H13" s="9">
        <f t="shared" si="6"/>
        <v>14</v>
      </c>
      <c r="I13" s="49">
        <f t="shared" si="2"/>
        <v>73.68421052631578</v>
      </c>
      <c r="J13" s="22"/>
      <c r="K13" s="23">
        <v>3</v>
      </c>
      <c r="L13" s="23">
        <v>2</v>
      </c>
      <c r="M13" s="23">
        <v>0</v>
      </c>
      <c r="N13" s="23">
        <f>'[1]ผ่าน B1 ขึ้นไปตามเกณฑ์ประกัน'!N13</f>
        <v>0</v>
      </c>
      <c r="O13" s="35">
        <f t="shared" si="3"/>
        <v>5</v>
      </c>
      <c r="P13" s="23">
        <v>0</v>
      </c>
      <c r="Q13" s="23">
        <v>0</v>
      </c>
      <c r="R13" s="23">
        <v>0</v>
      </c>
      <c r="S13" s="23">
        <v>0</v>
      </c>
      <c r="T13" s="23">
        <v>0</v>
      </c>
      <c r="U13" s="29">
        <f t="shared" si="4"/>
        <v>5</v>
      </c>
    </row>
    <row r="14" spans="1:21">
      <c r="A14" s="59" t="s">
        <v>24</v>
      </c>
      <c r="B14" s="60" t="s">
        <v>24</v>
      </c>
      <c r="C14" s="9">
        <v>28</v>
      </c>
      <c r="D14" s="9">
        <v>1</v>
      </c>
      <c r="E14" s="9">
        <f t="shared" si="5"/>
        <v>27</v>
      </c>
      <c r="F14" s="51">
        <v>10</v>
      </c>
      <c r="G14" s="49">
        <f t="shared" si="1"/>
        <v>37.037037037037038</v>
      </c>
      <c r="H14" s="9">
        <f t="shared" si="6"/>
        <v>17</v>
      </c>
      <c r="I14" s="49">
        <f t="shared" si="2"/>
        <v>62.962962962962962</v>
      </c>
      <c r="J14" s="22"/>
      <c r="K14" s="23">
        <v>6</v>
      </c>
      <c r="L14" s="23">
        <v>3</v>
      </c>
      <c r="M14" s="23">
        <v>1</v>
      </c>
      <c r="N14" s="23">
        <f>'[1]ผ่าน B1 ขึ้นไปตามเกณฑ์ประกัน'!N14</f>
        <v>0</v>
      </c>
      <c r="O14" s="35">
        <f t="shared" si="3"/>
        <v>10</v>
      </c>
      <c r="P14" s="23">
        <v>0</v>
      </c>
      <c r="Q14" s="23">
        <v>0</v>
      </c>
      <c r="R14" s="23">
        <v>0</v>
      </c>
      <c r="S14" s="23">
        <v>0</v>
      </c>
      <c r="T14" s="23">
        <v>0</v>
      </c>
      <c r="U14" s="29">
        <f t="shared" si="4"/>
        <v>10</v>
      </c>
    </row>
    <row r="15" spans="1:21">
      <c r="A15" s="59" t="s">
        <v>25</v>
      </c>
      <c r="B15" s="60" t="s">
        <v>25</v>
      </c>
      <c r="C15" s="9">
        <v>48</v>
      </c>
      <c r="D15" s="9">
        <v>3</v>
      </c>
      <c r="E15" s="9">
        <f t="shared" si="5"/>
        <v>45</v>
      </c>
      <c r="F15" s="51">
        <v>17</v>
      </c>
      <c r="G15" s="49">
        <f t="shared" si="1"/>
        <v>37.777777777777779</v>
      </c>
      <c r="H15" s="9">
        <f t="shared" si="6"/>
        <v>28</v>
      </c>
      <c r="I15" s="49">
        <f t="shared" si="2"/>
        <v>62.222222222222221</v>
      </c>
      <c r="J15" s="22"/>
      <c r="K15" s="23">
        <v>10</v>
      </c>
      <c r="L15" s="23">
        <v>1</v>
      </c>
      <c r="M15" s="23">
        <v>6</v>
      </c>
      <c r="N15" s="23">
        <f>'[1]ผ่าน B1 ขึ้นไปตามเกณฑ์ประกัน'!N15</f>
        <v>0</v>
      </c>
      <c r="O15" s="35">
        <f t="shared" si="3"/>
        <v>17</v>
      </c>
      <c r="P15" s="23">
        <v>0</v>
      </c>
      <c r="Q15" s="23">
        <v>0</v>
      </c>
      <c r="R15" s="23">
        <v>0</v>
      </c>
      <c r="S15" s="23">
        <v>0</v>
      </c>
      <c r="T15" s="23">
        <v>0</v>
      </c>
      <c r="U15" s="29">
        <f t="shared" si="4"/>
        <v>17</v>
      </c>
    </row>
    <row r="16" spans="1:21">
      <c r="A16" s="59" t="s">
        <v>26</v>
      </c>
      <c r="B16" s="60" t="s">
        <v>26</v>
      </c>
      <c r="C16" s="9">
        <v>24</v>
      </c>
      <c r="D16" s="9">
        <v>1</v>
      </c>
      <c r="E16" s="9">
        <f t="shared" si="5"/>
        <v>23</v>
      </c>
      <c r="F16" s="51">
        <v>11</v>
      </c>
      <c r="G16" s="49">
        <f t="shared" si="1"/>
        <v>47.826086956521742</v>
      </c>
      <c r="H16" s="9">
        <f t="shared" si="6"/>
        <v>12</v>
      </c>
      <c r="I16" s="49">
        <f t="shared" si="2"/>
        <v>52.173913043478258</v>
      </c>
      <c r="J16" s="22"/>
      <c r="K16" s="23">
        <v>2</v>
      </c>
      <c r="L16" s="23">
        <v>3</v>
      </c>
      <c r="M16" s="23">
        <v>6</v>
      </c>
      <c r="N16" s="23">
        <f>'[1]ผ่าน B1 ขึ้นไปตามเกณฑ์ประกัน'!N16</f>
        <v>0</v>
      </c>
      <c r="O16" s="35">
        <f t="shared" si="3"/>
        <v>11</v>
      </c>
      <c r="P16" s="23">
        <v>0</v>
      </c>
      <c r="Q16" s="23">
        <v>0</v>
      </c>
      <c r="R16" s="23">
        <v>0</v>
      </c>
      <c r="S16" s="23">
        <v>0</v>
      </c>
      <c r="T16" s="23">
        <v>0</v>
      </c>
      <c r="U16" s="29">
        <f t="shared" si="4"/>
        <v>11</v>
      </c>
    </row>
    <row r="17" spans="1:21">
      <c r="A17" s="57" t="s">
        <v>27</v>
      </c>
      <c r="B17" s="58"/>
      <c r="C17" s="30">
        <v>253</v>
      </c>
      <c r="D17" s="24">
        <f>D18+D19+D20+D21+D22+D23+D24</f>
        <v>14</v>
      </c>
      <c r="E17" s="24">
        <f t="shared" ref="E17" si="7">E18+E19+E20+E21+E22+E23+E24</f>
        <v>239</v>
      </c>
      <c r="F17" s="11">
        <f>U17</f>
        <v>124</v>
      </c>
      <c r="G17" s="25">
        <f>F17/E17*100</f>
        <v>51.88284518828452</v>
      </c>
      <c r="H17" s="24">
        <f>E17-F17</f>
        <v>115</v>
      </c>
      <c r="I17" s="25">
        <f>H17/E17*100</f>
        <v>48.11715481171548</v>
      </c>
      <c r="J17" s="26"/>
      <c r="K17" s="21">
        <f>K18+K19+K20+K21+K22+K23+K24</f>
        <v>58</v>
      </c>
      <c r="L17" s="21">
        <f t="shared" ref="L17:T17" si="8">L18+L19+L20+L21+L22+L23+L24</f>
        <v>45</v>
      </c>
      <c r="M17" s="21">
        <f t="shared" si="8"/>
        <v>21</v>
      </c>
      <c r="N17" s="21">
        <f t="shared" si="8"/>
        <v>0</v>
      </c>
      <c r="O17" s="21">
        <f t="shared" si="8"/>
        <v>124</v>
      </c>
      <c r="P17" s="21">
        <f t="shared" si="8"/>
        <v>0</v>
      </c>
      <c r="Q17" s="21">
        <f t="shared" si="8"/>
        <v>0</v>
      </c>
      <c r="R17" s="21">
        <f t="shared" si="8"/>
        <v>0</v>
      </c>
      <c r="S17" s="21">
        <f t="shared" si="8"/>
        <v>0</v>
      </c>
      <c r="T17" s="21">
        <f t="shared" si="8"/>
        <v>0</v>
      </c>
      <c r="U17" s="5">
        <f>O17+T17</f>
        <v>124</v>
      </c>
    </row>
    <row r="18" spans="1:21">
      <c r="A18" s="59" t="s">
        <v>27</v>
      </c>
      <c r="B18" s="60" t="s">
        <v>27</v>
      </c>
      <c r="C18" s="31">
        <v>16</v>
      </c>
      <c r="D18" s="12">
        <v>3</v>
      </c>
      <c r="E18" s="12">
        <f>C18-D18</f>
        <v>13</v>
      </c>
      <c r="F18" s="12">
        <v>3</v>
      </c>
      <c r="G18" s="27">
        <f t="shared" ref="G18:G24" si="9">F18/E18*100</f>
        <v>23.076923076923077</v>
      </c>
      <c r="H18" s="13">
        <f>E18-F18</f>
        <v>10</v>
      </c>
      <c r="I18" s="27">
        <f t="shared" ref="I18:I24" si="10">H18/E18*100</f>
        <v>76.923076923076934</v>
      </c>
      <c r="J18" s="22"/>
      <c r="K18" s="23">
        <v>1</v>
      </c>
      <c r="L18" s="9">
        <v>2</v>
      </c>
      <c r="M18" s="23">
        <v>0</v>
      </c>
      <c r="N18" s="23">
        <f>'[1]ผ่าน B1 ขึ้นไปตามเกณฑ์ประกัน'!N18</f>
        <v>0</v>
      </c>
      <c r="O18" s="23">
        <f>SUM(K18:N18)</f>
        <v>3</v>
      </c>
      <c r="P18" s="23">
        <v>0</v>
      </c>
      <c r="Q18" s="23">
        <v>0</v>
      </c>
      <c r="R18" s="23">
        <v>0</v>
      </c>
      <c r="S18" s="23">
        <v>0</v>
      </c>
      <c r="T18" s="23">
        <v>0</v>
      </c>
      <c r="U18" s="29">
        <f>O18</f>
        <v>3</v>
      </c>
    </row>
    <row r="19" spans="1:21">
      <c r="A19" s="59" t="s">
        <v>28</v>
      </c>
      <c r="B19" s="60" t="s">
        <v>28</v>
      </c>
      <c r="C19" s="9">
        <v>53</v>
      </c>
      <c r="D19" s="13">
        <v>6</v>
      </c>
      <c r="E19" s="12">
        <f t="shared" ref="E19:E24" si="11">C19-D19</f>
        <v>47</v>
      </c>
      <c r="F19" s="12">
        <f t="shared" ref="F19:F24" si="12">U19</f>
        <v>27</v>
      </c>
      <c r="G19" s="27">
        <f t="shared" si="9"/>
        <v>57.446808510638306</v>
      </c>
      <c r="H19" s="13">
        <f t="shared" ref="H19:H24" si="13">E19-F19</f>
        <v>20</v>
      </c>
      <c r="I19" s="27">
        <f t="shared" si="10"/>
        <v>42.553191489361701</v>
      </c>
      <c r="J19" s="22"/>
      <c r="K19" s="23">
        <v>13</v>
      </c>
      <c r="L19" s="9">
        <v>13</v>
      </c>
      <c r="M19" s="23">
        <v>1</v>
      </c>
      <c r="N19" s="23">
        <f>'[1]ผ่าน B1 ขึ้นไปตามเกณฑ์ประกัน'!N19</f>
        <v>0</v>
      </c>
      <c r="O19" s="23">
        <f t="shared" ref="O19:O24" si="14">SUM(K19:N19)</f>
        <v>27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9">
        <f t="shared" ref="U19:U24" si="15">O19+T19</f>
        <v>27</v>
      </c>
    </row>
    <row r="20" spans="1:21">
      <c r="A20" s="59" t="s">
        <v>29</v>
      </c>
      <c r="B20" s="60" t="s">
        <v>29</v>
      </c>
      <c r="C20" s="9">
        <v>36</v>
      </c>
      <c r="D20" s="13"/>
      <c r="E20" s="12">
        <f t="shared" si="11"/>
        <v>36</v>
      </c>
      <c r="F20" s="12">
        <v>18</v>
      </c>
      <c r="G20" s="27">
        <f t="shared" si="9"/>
        <v>50</v>
      </c>
      <c r="H20" s="13">
        <f t="shared" si="13"/>
        <v>18</v>
      </c>
      <c r="I20" s="27">
        <f t="shared" si="10"/>
        <v>50</v>
      </c>
      <c r="J20" s="22"/>
      <c r="K20" s="23">
        <v>7</v>
      </c>
      <c r="L20" s="9">
        <v>10</v>
      </c>
      <c r="M20" s="23">
        <v>1</v>
      </c>
      <c r="N20" s="23">
        <f>'[1]ผ่าน B1 ขึ้นไปตามเกณฑ์ประกัน'!N20</f>
        <v>0</v>
      </c>
      <c r="O20" s="23">
        <f t="shared" si="14"/>
        <v>18</v>
      </c>
      <c r="P20" s="23">
        <v>0</v>
      </c>
      <c r="Q20" s="23">
        <v>0</v>
      </c>
      <c r="R20" s="23">
        <v>0</v>
      </c>
      <c r="S20" s="23">
        <v>0</v>
      </c>
      <c r="T20" s="23">
        <v>0</v>
      </c>
      <c r="U20" s="29">
        <f t="shared" si="15"/>
        <v>18</v>
      </c>
    </row>
    <row r="21" spans="1:21">
      <c r="A21" s="59" t="s">
        <v>30</v>
      </c>
      <c r="B21" s="60" t="s">
        <v>30</v>
      </c>
      <c r="C21" s="9">
        <v>25</v>
      </c>
      <c r="D21" s="13">
        <v>1</v>
      </c>
      <c r="E21" s="12">
        <f t="shared" si="11"/>
        <v>24</v>
      </c>
      <c r="F21" s="12">
        <f t="shared" si="12"/>
        <v>10</v>
      </c>
      <c r="G21" s="27">
        <f t="shared" si="9"/>
        <v>41.666666666666671</v>
      </c>
      <c r="H21" s="13">
        <f t="shared" si="13"/>
        <v>14</v>
      </c>
      <c r="I21" s="27">
        <f t="shared" si="10"/>
        <v>58.333333333333336</v>
      </c>
      <c r="J21" s="22"/>
      <c r="K21" s="23">
        <v>5</v>
      </c>
      <c r="L21" s="9">
        <v>1</v>
      </c>
      <c r="M21" s="23">
        <v>4</v>
      </c>
      <c r="N21" s="23">
        <f>'[1]ผ่าน B1 ขึ้นไปตามเกณฑ์ประกัน'!N21</f>
        <v>0</v>
      </c>
      <c r="O21" s="23">
        <f t="shared" si="14"/>
        <v>10</v>
      </c>
      <c r="P21" s="23">
        <v>0</v>
      </c>
      <c r="Q21" s="23">
        <v>0</v>
      </c>
      <c r="R21" s="23">
        <v>0</v>
      </c>
      <c r="S21" s="23">
        <v>0</v>
      </c>
      <c r="T21" s="23">
        <v>0</v>
      </c>
      <c r="U21" s="29">
        <f t="shared" si="15"/>
        <v>10</v>
      </c>
    </row>
    <row r="22" spans="1:21">
      <c r="A22" s="59" t="s">
        <v>31</v>
      </c>
      <c r="B22" s="60" t="s">
        <v>31</v>
      </c>
      <c r="C22" s="9">
        <v>56</v>
      </c>
      <c r="D22" s="13">
        <v>2</v>
      </c>
      <c r="E22" s="12">
        <f t="shared" si="11"/>
        <v>54</v>
      </c>
      <c r="F22" s="12">
        <f t="shared" si="12"/>
        <v>33</v>
      </c>
      <c r="G22" s="27">
        <f t="shared" si="9"/>
        <v>61.111111111111114</v>
      </c>
      <c r="H22" s="13">
        <f t="shared" si="13"/>
        <v>21</v>
      </c>
      <c r="I22" s="27">
        <f t="shared" si="10"/>
        <v>38.888888888888893</v>
      </c>
      <c r="J22" s="22"/>
      <c r="K22" s="23">
        <v>13</v>
      </c>
      <c r="L22" s="9">
        <v>11</v>
      </c>
      <c r="M22" s="23">
        <v>9</v>
      </c>
      <c r="N22" s="23">
        <f>'[1]ผ่าน B1 ขึ้นไปตามเกณฑ์ประกัน'!N22</f>
        <v>0</v>
      </c>
      <c r="O22" s="23">
        <f t="shared" si="14"/>
        <v>33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29">
        <f t="shared" si="15"/>
        <v>33</v>
      </c>
    </row>
    <row r="23" spans="1:21">
      <c r="A23" s="59" t="s">
        <v>32</v>
      </c>
      <c r="B23" s="60" t="s">
        <v>32</v>
      </c>
      <c r="C23" s="9">
        <v>31</v>
      </c>
      <c r="D23" s="13">
        <v>2</v>
      </c>
      <c r="E23" s="12">
        <f t="shared" si="11"/>
        <v>29</v>
      </c>
      <c r="F23" s="12">
        <f t="shared" si="12"/>
        <v>18</v>
      </c>
      <c r="G23" s="27">
        <f t="shared" si="9"/>
        <v>62.068965517241381</v>
      </c>
      <c r="H23" s="13">
        <f t="shared" si="13"/>
        <v>11</v>
      </c>
      <c r="I23" s="27">
        <f t="shared" si="10"/>
        <v>37.931034482758619</v>
      </c>
      <c r="J23" s="22"/>
      <c r="K23" s="23">
        <v>9</v>
      </c>
      <c r="L23" s="9">
        <v>5</v>
      </c>
      <c r="M23" s="23">
        <v>4</v>
      </c>
      <c r="N23" s="23">
        <f>'[1]ผ่าน B1 ขึ้นไปตามเกณฑ์ประกัน'!N23</f>
        <v>0</v>
      </c>
      <c r="O23" s="23">
        <f t="shared" si="14"/>
        <v>18</v>
      </c>
      <c r="P23" s="23">
        <v>0</v>
      </c>
      <c r="Q23" s="23">
        <v>0</v>
      </c>
      <c r="R23" s="23">
        <v>0</v>
      </c>
      <c r="S23" s="23">
        <v>0</v>
      </c>
      <c r="T23" s="23">
        <v>0</v>
      </c>
      <c r="U23" s="29">
        <f t="shared" si="15"/>
        <v>18</v>
      </c>
    </row>
    <row r="24" spans="1:21">
      <c r="A24" s="59" t="s">
        <v>33</v>
      </c>
      <c r="B24" s="60" t="s">
        <v>33</v>
      </c>
      <c r="C24" s="9">
        <v>36</v>
      </c>
      <c r="D24" s="13"/>
      <c r="E24" s="12">
        <f t="shared" si="11"/>
        <v>36</v>
      </c>
      <c r="F24" s="12">
        <f t="shared" si="12"/>
        <v>15</v>
      </c>
      <c r="G24" s="27">
        <f t="shared" si="9"/>
        <v>41.666666666666671</v>
      </c>
      <c r="H24" s="13">
        <f t="shared" si="13"/>
        <v>21</v>
      </c>
      <c r="I24" s="27">
        <f t="shared" si="10"/>
        <v>58.333333333333336</v>
      </c>
      <c r="J24" s="22"/>
      <c r="K24" s="23">
        <v>10</v>
      </c>
      <c r="L24" s="9">
        <v>3</v>
      </c>
      <c r="M24" s="23">
        <v>2</v>
      </c>
      <c r="N24" s="23">
        <f>'[1]ผ่าน B1 ขึ้นไปตามเกณฑ์ประกัน'!N24</f>
        <v>0</v>
      </c>
      <c r="O24" s="23">
        <f t="shared" si="14"/>
        <v>15</v>
      </c>
      <c r="P24" s="23">
        <v>0</v>
      </c>
      <c r="Q24" s="23">
        <v>0</v>
      </c>
      <c r="R24" s="23">
        <v>0</v>
      </c>
      <c r="S24" s="23">
        <v>0</v>
      </c>
      <c r="T24" s="23">
        <v>0</v>
      </c>
      <c r="U24" s="29">
        <f t="shared" si="15"/>
        <v>15</v>
      </c>
    </row>
    <row r="25" spans="1:21">
      <c r="A25" s="57" t="s">
        <v>34</v>
      </c>
      <c r="B25" s="58"/>
      <c r="C25" s="30">
        <v>610</v>
      </c>
      <c r="D25" s="24">
        <f>D26+D27+D28+D29+D30+D31+D32+D33+D34+D35</f>
        <v>30</v>
      </c>
      <c r="E25" s="24">
        <f>E26+E27+E28+E29+E30+E31+E32+E33+E34+E35</f>
        <v>580</v>
      </c>
      <c r="F25" s="11">
        <f>F26+F27+F28+F29+F30+F31+F32+F33+F34+F35</f>
        <v>163</v>
      </c>
      <c r="G25" s="32">
        <f>F25/E25*100</f>
        <v>28.103448275862071</v>
      </c>
      <c r="H25" s="24">
        <f>E25-F25</f>
        <v>417</v>
      </c>
      <c r="I25" s="25">
        <f>H25/E25*100</f>
        <v>71.896551724137936</v>
      </c>
      <c r="J25" s="26"/>
      <c r="K25" s="21">
        <v>61</v>
      </c>
      <c r="L25" s="21">
        <v>50</v>
      </c>
      <c r="M25" s="21">
        <v>52</v>
      </c>
      <c r="N25" s="21">
        <f>'[1]ผ่าน B1 ขึ้นไปตามเกณฑ์ประกัน'!N25</f>
        <v>0</v>
      </c>
      <c r="O25" s="21">
        <f>SUM(K25:N25)</f>
        <v>163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5">
        <f>O25+T25</f>
        <v>163</v>
      </c>
    </row>
    <row r="26" spans="1:21">
      <c r="A26" s="59" t="s">
        <v>20</v>
      </c>
      <c r="B26" s="60" t="s">
        <v>20</v>
      </c>
      <c r="C26" s="42">
        <v>53</v>
      </c>
      <c r="D26" s="13">
        <v>1</v>
      </c>
      <c r="E26" s="13">
        <f>C26-D26</f>
        <v>52</v>
      </c>
      <c r="F26" s="13">
        <f>U26</f>
        <v>17</v>
      </c>
      <c r="G26" s="34">
        <f t="shared" ref="G26:G35" si="16">F26/E26*100</f>
        <v>32.692307692307693</v>
      </c>
      <c r="H26" s="44">
        <f t="shared" ref="H26:H35" si="17">E26-F26</f>
        <v>35</v>
      </c>
      <c r="I26" s="27">
        <f t="shared" ref="I26:I35" si="18">H26/E26*100</f>
        <v>67.307692307692307</v>
      </c>
      <c r="J26" s="22"/>
      <c r="K26" s="23">
        <v>8</v>
      </c>
      <c r="L26" s="23">
        <v>8</v>
      </c>
      <c r="M26" s="23">
        <v>1</v>
      </c>
      <c r="N26" s="23">
        <f>'[1]ผ่าน B1 ขึ้นไปตามเกณฑ์ประกัน'!N26</f>
        <v>0</v>
      </c>
      <c r="O26" s="35">
        <f t="shared" ref="O26:O35" si="19">SUM(K26:N26)</f>
        <v>17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29">
        <f t="shared" ref="U26:U54" si="20">O26+T26</f>
        <v>17</v>
      </c>
    </row>
    <row r="27" spans="1:21">
      <c r="A27" s="59" t="s">
        <v>35</v>
      </c>
      <c r="B27" s="60" t="s">
        <v>35</v>
      </c>
      <c r="C27" s="9">
        <v>117</v>
      </c>
      <c r="D27" s="13">
        <v>19</v>
      </c>
      <c r="E27" s="13">
        <f t="shared" ref="E27:E35" si="21">C27-D27</f>
        <v>98</v>
      </c>
      <c r="F27" s="13">
        <f t="shared" ref="F27:F35" si="22">U27</f>
        <v>13</v>
      </c>
      <c r="G27" s="34">
        <f t="shared" si="16"/>
        <v>13.26530612244898</v>
      </c>
      <c r="H27" s="44">
        <f t="shared" si="17"/>
        <v>85</v>
      </c>
      <c r="I27" s="27">
        <f t="shared" si="18"/>
        <v>86.734693877551024</v>
      </c>
      <c r="J27" s="22"/>
      <c r="K27" s="23">
        <v>10</v>
      </c>
      <c r="L27" s="23">
        <v>1</v>
      </c>
      <c r="M27" s="23">
        <v>2</v>
      </c>
      <c r="N27" s="23">
        <f>'[1]ผ่าน B1 ขึ้นไปตามเกณฑ์ประกัน'!N27</f>
        <v>0</v>
      </c>
      <c r="O27" s="35">
        <f t="shared" si="19"/>
        <v>13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9">
        <f t="shared" si="20"/>
        <v>13</v>
      </c>
    </row>
    <row r="28" spans="1:21" s="15" customFormat="1">
      <c r="A28" s="59" t="s">
        <v>36</v>
      </c>
      <c r="B28" s="60" t="s">
        <v>36</v>
      </c>
      <c r="C28" s="9">
        <v>28</v>
      </c>
      <c r="D28" s="13">
        <v>1</v>
      </c>
      <c r="E28" s="13">
        <f t="shared" si="21"/>
        <v>27</v>
      </c>
      <c r="F28" s="13">
        <f t="shared" si="22"/>
        <v>21</v>
      </c>
      <c r="G28" s="34">
        <f t="shared" si="16"/>
        <v>77.777777777777786</v>
      </c>
      <c r="H28" s="44">
        <f t="shared" si="17"/>
        <v>6</v>
      </c>
      <c r="I28" s="27">
        <f t="shared" si="18"/>
        <v>22.222222222222221</v>
      </c>
      <c r="J28" s="22"/>
      <c r="K28" s="23">
        <v>3</v>
      </c>
      <c r="L28" s="23">
        <v>5</v>
      </c>
      <c r="M28" s="23">
        <v>13</v>
      </c>
      <c r="N28" s="23">
        <f>'[1]ผ่าน B1 ขึ้นไปตามเกณฑ์ประกัน'!N28</f>
        <v>0</v>
      </c>
      <c r="O28" s="35">
        <f t="shared" si="19"/>
        <v>21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9">
        <f t="shared" si="20"/>
        <v>21</v>
      </c>
    </row>
    <row r="29" spans="1:21">
      <c r="A29" s="59" t="s">
        <v>37</v>
      </c>
      <c r="B29" s="60" t="s">
        <v>37</v>
      </c>
      <c r="C29" s="9">
        <v>70</v>
      </c>
      <c r="D29" s="13"/>
      <c r="E29" s="13">
        <f t="shared" si="21"/>
        <v>70</v>
      </c>
      <c r="F29" s="13">
        <v>36</v>
      </c>
      <c r="G29" s="34">
        <f t="shared" si="16"/>
        <v>51.428571428571423</v>
      </c>
      <c r="H29" s="44">
        <f t="shared" si="17"/>
        <v>34</v>
      </c>
      <c r="I29" s="27">
        <f t="shared" si="18"/>
        <v>48.571428571428569</v>
      </c>
      <c r="J29" s="22"/>
      <c r="K29" s="23">
        <v>15</v>
      </c>
      <c r="L29" s="23">
        <v>10</v>
      </c>
      <c r="M29" s="23">
        <v>11</v>
      </c>
      <c r="N29" s="23">
        <f>'[1]ผ่าน B1 ขึ้นไปตามเกณฑ์ประกัน'!N29</f>
        <v>0</v>
      </c>
      <c r="O29" s="35">
        <f t="shared" si="19"/>
        <v>36</v>
      </c>
      <c r="P29" s="23">
        <v>0</v>
      </c>
      <c r="Q29" s="23">
        <v>0</v>
      </c>
      <c r="R29" s="23">
        <v>0</v>
      </c>
      <c r="S29" s="23">
        <v>0</v>
      </c>
      <c r="T29" s="23">
        <v>0</v>
      </c>
      <c r="U29" s="29">
        <f t="shared" si="20"/>
        <v>36</v>
      </c>
    </row>
    <row r="30" spans="1:21">
      <c r="A30" s="59" t="s">
        <v>38</v>
      </c>
      <c r="B30" s="60" t="s">
        <v>38</v>
      </c>
      <c r="C30" s="9">
        <v>148</v>
      </c>
      <c r="D30" s="13">
        <v>1</v>
      </c>
      <c r="E30" s="13">
        <f t="shared" si="21"/>
        <v>147</v>
      </c>
      <c r="F30" s="13">
        <v>31</v>
      </c>
      <c r="G30" s="34">
        <f t="shared" si="16"/>
        <v>21.088435374149661</v>
      </c>
      <c r="H30" s="44">
        <f t="shared" si="17"/>
        <v>116</v>
      </c>
      <c r="I30" s="27">
        <f t="shared" si="18"/>
        <v>78.911564625850332</v>
      </c>
      <c r="J30" s="22"/>
      <c r="K30" s="23">
        <v>7</v>
      </c>
      <c r="L30" s="23">
        <v>10</v>
      </c>
      <c r="M30" s="23">
        <v>14</v>
      </c>
      <c r="N30" s="23">
        <f>'[1]ผ่าน B1 ขึ้นไปตามเกณฑ์ประกัน'!N30</f>
        <v>0</v>
      </c>
      <c r="O30" s="35">
        <f t="shared" si="19"/>
        <v>31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9">
        <f t="shared" si="20"/>
        <v>31</v>
      </c>
    </row>
    <row r="31" spans="1:21">
      <c r="A31" s="59" t="s">
        <v>39</v>
      </c>
      <c r="B31" s="60" t="s">
        <v>39</v>
      </c>
      <c r="C31" s="9">
        <v>22</v>
      </c>
      <c r="D31" s="13">
        <v>1</v>
      </c>
      <c r="E31" s="13">
        <f t="shared" si="21"/>
        <v>21</v>
      </c>
      <c r="F31" s="13">
        <v>11</v>
      </c>
      <c r="G31" s="34">
        <f t="shared" si="16"/>
        <v>52.380952380952387</v>
      </c>
      <c r="H31" s="44">
        <f t="shared" si="17"/>
        <v>10</v>
      </c>
      <c r="I31" s="27">
        <f t="shared" si="18"/>
        <v>47.619047619047613</v>
      </c>
      <c r="J31" s="22"/>
      <c r="K31" s="23">
        <v>7</v>
      </c>
      <c r="L31" s="23">
        <v>3</v>
      </c>
      <c r="M31" s="23">
        <v>1</v>
      </c>
      <c r="N31" s="23">
        <f>'[1]ผ่าน B1 ขึ้นไปตามเกณฑ์ประกัน'!N31</f>
        <v>0</v>
      </c>
      <c r="O31" s="35">
        <f t="shared" si="19"/>
        <v>11</v>
      </c>
      <c r="P31" s="23">
        <v>0</v>
      </c>
      <c r="Q31" s="23">
        <v>0</v>
      </c>
      <c r="R31" s="23">
        <v>0</v>
      </c>
      <c r="S31" s="23">
        <v>0</v>
      </c>
      <c r="T31" s="23">
        <v>0</v>
      </c>
      <c r="U31" s="29">
        <f t="shared" si="20"/>
        <v>11</v>
      </c>
    </row>
    <row r="32" spans="1:21">
      <c r="A32" s="59" t="s">
        <v>40</v>
      </c>
      <c r="B32" s="60" t="s">
        <v>40</v>
      </c>
      <c r="C32" s="9">
        <v>111</v>
      </c>
      <c r="D32" s="13"/>
      <c r="E32" s="13">
        <f t="shared" si="21"/>
        <v>111</v>
      </c>
      <c r="F32" s="13">
        <f t="shared" si="22"/>
        <v>19</v>
      </c>
      <c r="G32" s="34">
        <f t="shared" si="16"/>
        <v>17.117117117117118</v>
      </c>
      <c r="H32" s="44">
        <f t="shared" si="17"/>
        <v>92</v>
      </c>
      <c r="I32" s="27">
        <f t="shared" si="18"/>
        <v>82.882882882882882</v>
      </c>
      <c r="J32" s="22"/>
      <c r="K32" s="23">
        <v>9</v>
      </c>
      <c r="L32" s="23">
        <v>7</v>
      </c>
      <c r="M32" s="23">
        <v>3</v>
      </c>
      <c r="N32" s="23">
        <f>'[1]ผ่าน B1 ขึ้นไปตามเกณฑ์ประกัน'!N32</f>
        <v>0</v>
      </c>
      <c r="O32" s="35">
        <f t="shared" si="19"/>
        <v>19</v>
      </c>
      <c r="P32" s="23">
        <v>0</v>
      </c>
      <c r="Q32" s="23">
        <v>0</v>
      </c>
      <c r="R32" s="23">
        <v>0</v>
      </c>
      <c r="S32" s="23">
        <v>0</v>
      </c>
      <c r="T32" s="23">
        <v>0</v>
      </c>
      <c r="U32" s="29">
        <f t="shared" si="20"/>
        <v>19</v>
      </c>
    </row>
    <row r="33" spans="1:21">
      <c r="A33" s="59" t="s">
        <v>41</v>
      </c>
      <c r="B33" s="60" t="s">
        <v>41</v>
      </c>
      <c r="C33" s="9">
        <v>23</v>
      </c>
      <c r="D33" s="13"/>
      <c r="E33" s="13">
        <f t="shared" si="21"/>
        <v>23</v>
      </c>
      <c r="F33" s="13">
        <f t="shared" si="22"/>
        <v>8</v>
      </c>
      <c r="G33" s="34">
        <f t="shared" si="16"/>
        <v>34.782608695652172</v>
      </c>
      <c r="H33" s="44">
        <f t="shared" si="17"/>
        <v>15</v>
      </c>
      <c r="I33" s="27">
        <f t="shared" si="18"/>
        <v>65.217391304347828</v>
      </c>
      <c r="J33" s="22"/>
      <c r="K33" s="23">
        <v>1</v>
      </c>
      <c r="L33" s="23">
        <v>4</v>
      </c>
      <c r="M33" s="23">
        <v>3</v>
      </c>
      <c r="N33" s="23">
        <f>'[1]ผ่าน B1 ขึ้นไปตามเกณฑ์ประกัน'!N33</f>
        <v>0</v>
      </c>
      <c r="O33" s="35">
        <f t="shared" si="19"/>
        <v>8</v>
      </c>
      <c r="P33" s="23">
        <v>0</v>
      </c>
      <c r="Q33" s="23">
        <v>0</v>
      </c>
      <c r="R33" s="23">
        <v>0</v>
      </c>
      <c r="S33" s="23">
        <v>0</v>
      </c>
      <c r="T33" s="23">
        <v>0</v>
      </c>
      <c r="U33" s="29">
        <f t="shared" si="20"/>
        <v>8</v>
      </c>
    </row>
    <row r="34" spans="1:21">
      <c r="A34" s="59" t="s">
        <v>42</v>
      </c>
      <c r="B34" s="60" t="s">
        <v>42</v>
      </c>
      <c r="C34" s="9">
        <v>17</v>
      </c>
      <c r="D34" s="13">
        <v>4</v>
      </c>
      <c r="E34" s="13">
        <f t="shared" si="21"/>
        <v>13</v>
      </c>
      <c r="F34" s="13">
        <f t="shared" si="22"/>
        <v>5</v>
      </c>
      <c r="G34" s="34">
        <f t="shared" si="16"/>
        <v>38.461538461538467</v>
      </c>
      <c r="H34" s="44">
        <f t="shared" si="17"/>
        <v>8</v>
      </c>
      <c r="I34" s="27">
        <f t="shared" si="18"/>
        <v>61.53846153846154</v>
      </c>
      <c r="J34" s="22"/>
      <c r="K34" s="23">
        <v>0</v>
      </c>
      <c r="L34" s="23">
        <v>2</v>
      </c>
      <c r="M34" s="23">
        <v>3</v>
      </c>
      <c r="N34" s="23">
        <f>'[1]ผ่าน B1 ขึ้นไปตามเกณฑ์ประกัน'!N34</f>
        <v>0</v>
      </c>
      <c r="O34" s="35">
        <f t="shared" si="19"/>
        <v>5</v>
      </c>
      <c r="P34" s="23">
        <v>0</v>
      </c>
      <c r="Q34" s="23">
        <v>0</v>
      </c>
      <c r="R34" s="23">
        <v>0</v>
      </c>
      <c r="S34" s="23">
        <v>0</v>
      </c>
      <c r="T34" s="23">
        <v>0</v>
      </c>
      <c r="U34" s="29">
        <f t="shared" si="20"/>
        <v>5</v>
      </c>
    </row>
    <row r="35" spans="1:21">
      <c r="A35" s="59" t="s">
        <v>43</v>
      </c>
      <c r="B35" s="60" t="s">
        <v>43</v>
      </c>
      <c r="C35" s="9">
        <v>21</v>
      </c>
      <c r="D35" s="13">
        <v>3</v>
      </c>
      <c r="E35" s="13">
        <f t="shared" si="21"/>
        <v>18</v>
      </c>
      <c r="F35" s="13">
        <f t="shared" si="22"/>
        <v>2</v>
      </c>
      <c r="G35" s="34">
        <f t="shared" si="16"/>
        <v>11.111111111111111</v>
      </c>
      <c r="H35" s="44">
        <f t="shared" si="17"/>
        <v>16</v>
      </c>
      <c r="I35" s="27">
        <f t="shared" si="18"/>
        <v>88.888888888888886</v>
      </c>
      <c r="J35" s="22"/>
      <c r="K35" s="23">
        <v>1</v>
      </c>
      <c r="L35" s="23">
        <v>0</v>
      </c>
      <c r="M35" s="23">
        <v>1</v>
      </c>
      <c r="N35" s="23">
        <f>'[1]ผ่าน B1 ขึ้นไปตามเกณฑ์ประกัน'!N35</f>
        <v>0</v>
      </c>
      <c r="O35" s="35">
        <f t="shared" si="19"/>
        <v>2</v>
      </c>
      <c r="P35" s="23">
        <v>0</v>
      </c>
      <c r="Q35" s="23">
        <v>0</v>
      </c>
      <c r="R35" s="23">
        <v>0</v>
      </c>
      <c r="S35" s="23">
        <v>0</v>
      </c>
      <c r="T35" s="23">
        <v>0</v>
      </c>
      <c r="U35" s="29">
        <f t="shared" si="20"/>
        <v>2</v>
      </c>
    </row>
    <row r="36" spans="1:21">
      <c r="A36" s="57" t="s">
        <v>44</v>
      </c>
      <c r="B36" s="58"/>
      <c r="C36" s="30">
        <v>307</v>
      </c>
      <c r="D36" s="24">
        <f>D37+D38+D39+D40+D41+D42+D43+D44+D45</f>
        <v>16</v>
      </c>
      <c r="E36" s="24">
        <f>C36-D36</f>
        <v>291</v>
      </c>
      <c r="F36" s="11">
        <v>83</v>
      </c>
      <c r="G36" s="32">
        <f>F36/E36*100</f>
        <v>28.522336769759448</v>
      </c>
      <c r="H36" s="24">
        <f>E36-F36</f>
        <v>208</v>
      </c>
      <c r="I36" s="25">
        <f>H36/E36*100</f>
        <v>71.477663230240552</v>
      </c>
      <c r="J36" s="26"/>
      <c r="K36" s="21">
        <v>44</v>
      </c>
      <c r="L36" s="21">
        <v>22</v>
      </c>
      <c r="M36" s="21">
        <v>17</v>
      </c>
      <c r="N36" s="21">
        <f>'[1]ผ่าน B1 ขึ้นไปตามเกณฑ์ประกัน'!N36</f>
        <v>0</v>
      </c>
      <c r="O36" s="21">
        <f>SUM(K36:N36)</f>
        <v>83</v>
      </c>
      <c r="P36" s="21">
        <v>0</v>
      </c>
      <c r="Q36" s="21">
        <v>0</v>
      </c>
      <c r="R36" s="21">
        <v>0</v>
      </c>
      <c r="S36" s="21">
        <v>0</v>
      </c>
      <c r="T36" s="21">
        <f>SUM(P36:S36)</f>
        <v>0</v>
      </c>
      <c r="U36" s="5">
        <f t="shared" si="20"/>
        <v>83</v>
      </c>
    </row>
    <row r="37" spans="1:21">
      <c r="A37" s="59" t="s">
        <v>45</v>
      </c>
      <c r="B37" s="60" t="s">
        <v>45</v>
      </c>
      <c r="C37" s="42">
        <v>49</v>
      </c>
      <c r="D37" s="13">
        <v>1</v>
      </c>
      <c r="E37" s="24">
        <f t="shared" ref="E37:E45" si="23">C37-D37</f>
        <v>48</v>
      </c>
      <c r="F37" s="43">
        <f t="shared" ref="F37:F45" si="24">U37</f>
        <v>31</v>
      </c>
      <c r="G37" s="34">
        <f t="shared" ref="G37:G45" si="25">F37/E37*100</f>
        <v>64.583333333333343</v>
      </c>
      <c r="H37" s="33">
        <f t="shared" ref="H37:H45" si="26">E37-F37</f>
        <v>17</v>
      </c>
      <c r="I37" s="27">
        <f t="shared" ref="I37:I45" si="27">H37/E37*100</f>
        <v>35.416666666666671</v>
      </c>
      <c r="J37" s="22"/>
      <c r="K37" s="23">
        <v>11</v>
      </c>
      <c r="L37" s="23">
        <v>8</v>
      </c>
      <c r="M37" s="23">
        <v>12</v>
      </c>
      <c r="N37" s="23">
        <f>'[1]ผ่าน B1 ขึ้นไปตามเกณฑ์ประกัน'!N37</f>
        <v>0</v>
      </c>
      <c r="O37" s="23">
        <f>SUM(K37:N37)</f>
        <v>31</v>
      </c>
      <c r="P37" s="23">
        <v>0</v>
      </c>
      <c r="Q37" s="23">
        <v>0</v>
      </c>
      <c r="R37" s="23">
        <v>0</v>
      </c>
      <c r="S37" s="23">
        <v>0</v>
      </c>
      <c r="T37" s="23">
        <v>0</v>
      </c>
      <c r="U37" s="29">
        <f>O37+T37</f>
        <v>31</v>
      </c>
    </row>
    <row r="38" spans="1:21">
      <c r="A38" s="59" t="s">
        <v>46</v>
      </c>
      <c r="B38" s="60" t="s">
        <v>46</v>
      </c>
      <c r="C38" s="42">
        <v>26</v>
      </c>
      <c r="D38" s="13">
        <v>1</v>
      </c>
      <c r="E38" s="24">
        <f t="shared" si="23"/>
        <v>25</v>
      </c>
      <c r="F38" s="43">
        <f t="shared" si="24"/>
        <v>3</v>
      </c>
      <c r="G38" s="34">
        <f t="shared" si="25"/>
        <v>12</v>
      </c>
      <c r="H38" s="33">
        <f t="shared" si="26"/>
        <v>22</v>
      </c>
      <c r="I38" s="27">
        <f t="shared" si="27"/>
        <v>88</v>
      </c>
      <c r="J38" s="22"/>
      <c r="K38" s="23">
        <v>3</v>
      </c>
      <c r="L38" s="23">
        <v>0</v>
      </c>
      <c r="M38" s="23">
        <v>0</v>
      </c>
      <c r="N38" s="23">
        <f>'[1]ผ่าน B1 ขึ้นไปตามเกณฑ์ประกัน'!N38</f>
        <v>0</v>
      </c>
      <c r="O38" s="23">
        <f t="shared" ref="O38:O45" si="28">SUM(K38:N38)</f>
        <v>3</v>
      </c>
      <c r="P38" s="23">
        <v>0</v>
      </c>
      <c r="Q38" s="23">
        <v>0</v>
      </c>
      <c r="R38" s="23">
        <v>0</v>
      </c>
      <c r="S38" s="23">
        <v>0</v>
      </c>
      <c r="T38" s="23">
        <v>0</v>
      </c>
      <c r="U38" s="29">
        <f t="shared" ref="U38:U45" si="29">O38+T38</f>
        <v>3</v>
      </c>
    </row>
    <row r="39" spans="1:21">
      <c r="A39" s="59" t="s">
        <v>47</v>
      </c>
      <c r="B39" s="60" t="s">
        <v>47</v>
      </c>
      <c r="C39" s="42">
        <v>112</v>
      </c>
      <c r="D39" s="13">
        <v>8</v>
      </c>
      <c r="E39" s="24">
        <f t="shared" si="23"/>
        <v>104</v>
      </c>
      <c r="F39" s="43">
        <f t="shared" si="24"/>
        <v>22</v>
      </c>
      <c r="G39" s="34">
        <f t="shared" si="25"/>
        <v>21.153846153846153</v>
      </c>
      <c r="H39" s="33">
        <f t="shared" si="26"/>
        <v>82</v>
      </c>
      <c r="I39" s="27">
        <f t="shared" si="27"/>
        <v>78.84615384615384</v>
      </c>
      <c r="J39" s="22"/>
      <c r="K39" s="23">
        <v>14</v>
      </c>
      <c r="L39" s="23">
        <v>7</v>
      </c>
      <c r="M39" s="23">
        <v>1</v>
      </c>
      <c r="N39" s="23">
        <f>'[1]ผ่าน B1 ขึ้นไปตามเกณฑ์ประกัน'!N39</f>
        <v>0</v>
      </c>
      <c r="O39" s="23">
        <f t="shared" si="28"/>
        <v>22</v>
      </c>
      <c r="P39" s="23">
        <v>0</v>
      </c>
      <c r="Q39" s="23">
        <v>0</v>
      </c>
      <c r="R39" s="23">
        <v>0</v>
      </c>
      <c r="S39" s="23">
        <v>0</v>
      </c>
      <c r="T39" s="23">
        <v>0</v>
      </c>
      <c r="U39" s="29">
        <f t="shared" si="29"/>
        <v>22</v>
      </c>
    </row>
    <row r="40" spans="1:21">
      <c r="A40" s="59" t="s">
        <v>48</v>
      </c>
      <c r="B40" s="60" t="s">
        <v>48</v>
      </c>
      <c r="C40" s="42">
        <v>14</v>
      </c>
      <c r="D40" s="13">
        <v>2</v>
      </c>
      <c r="E40" s="24">
        <f t="shared" si="23"/>
        <v>12</v>
      </c>
      <c r="F40" s="43">
        <f t="shared" si="24"/>
        <v>0</v>
      </c>
      <c r="G40" s="34">
        <f t="shared" si="25"/>
        <v>0</v>
      </c>
      <c r="H40" s="33">
        <f t="shared" si="26"/>
        <v>12</v>
      </c>
      <c r="I40" s="27">
        <f t="shared" si="27"/>
        <v>100</v>
      </c>
      <c r="J40" s="22"/>
      <c r="K40" s="23">
        <v>0</v>
      </c>
      <c r="L40" s="23">
        <v>0</v>
      </c>
      <c r="M40" s="23">
        <v>0</v>
      </c>
      <c r="N40" s="23">
        <f>'[1]ผ่าน B1 ขึ้นไปตามเกณฑ์ประกัน'!N40</f>
        <v>0</v>
      </c>
      <c r="O40" s="23">
        <f t="shared" si="28"/>
        <v>0</v>
      </c>
      <c r="P40" s="23">
        <v>0</v>
      </c>
      <c r="Q40" s="23">
        <v>0</v>
      </c>
      <c r="R40" s="23">
        <v>0</v>
      </c>
      <c r="S40" s="23">
        <v>0</v>
      </c>
      <c r="T40" s="23">
        <v>0</v>
      </c>
      <c r="U40" s="29">
        <f t="shared" si="29"/>
        <v>0</v>
      </c>
    </row>
    <row r="41" spans="1:21">
      <c r="A41" s="59" t="s">
        <v>49</v>
      </c>
      <c r="B41" s="60" t="s">
        <v>49</v>
      </c>
      <c r="C41" s="42">
        <v>25</v>
      </c>
      <c r="D41" s="13"/>
      <c r="E41" s="24">
        <f t="shared" si="23"/>
        <v>25</v>
      </c>
      <c r="F41" s="43">
        <f t="shared" si="24"/>
        <v>6</v>
      </c>
      <c r="G41" s="34">
        <f t="shared" si="25"/>
        <v>24</v>
      </c>
      <c r="H41" s="33">
        <f t="shared" si="26"/>
        <v>19</v>
      </c>
      <c r="I41" s="27">
        <f t="shared" si="27"/>
        <v>76</v>
      </c>
      <c r="J41" s="22"/>
      <c r="K41" s="23">
        <v>5</v>
      </c>
      <c r="L41" s="23">
        <v>0</v>
      </c>
      <c r="M41" s="23">
        <v>1</v>
      </c>
      <c r="N41" s="23">
        <f>'[1]ผ่าน B1 ขึ้นไปตามเกณฑ์ประกัน'!N41</f>
        <v>0</v>
      </c>
      <c r="O41" s="23">
        <f t="shared" si="28"/>
        <v>6</v>
      </c>
      <c r="P41" s="23">
        <v>0</v>
      </c>
      <c r="Q41" s="23">
        <v>0</v>
      </c>
      <c r="R41" s="23">
        <v>0</v>
      </c>
      <c r="S41" s="23">
        <v>0</v>
      </c>
      <c r="T41" s="23">
        <v>0</v>
      </c>
      <c r="U41" s="29">
        <f t="shared" si="29"/>
        <v>6</v>
      </c>
    </row>
    <row r="42" spans="1:21">
      <c r="A42" s="59" t="s">
        <v>50</v>
      </c>
      <c r="B42" s="60" t="s">
        <v>50</v>
      </c>
      <c r="C42" s="9">
        <v>22</v>
      </c>
      <c r="D42" s="13"/>
      <c r="E42" s="24">
        <f t="shared" si="23"/>
        <v>22</v>
      </c>
      <c r="F42" s="43">
        <v>6</v>
      </c>
      <c r="G42" s="34">
        <f t="shared" si="25"/>
        <v>27.27272727272727</v>
      </c>
      <c r="H42" s="33">
        <f t="shared" si="26"/>
        <v>16</v>
      </c>
      <c r="I42" s="27">
        <f t="shared" si="27"/>
        <v>72.727272727272734</v>
      </c>
      <c r="J42" s="22"/>
      <c r="K42" s="23">
        <v>2</v>
      </c>
      <c r="L42" s="23">
        <v>4</v>
      </c>
      <c r="M42" s="23">
        <v>0</v>
      </c>
      <c r="N42" s="23">
        <f>'[1]ผ่าน B1 ขึ้นไปตามเกณฑ์ประกัน'!N42</f>
        <v>0</v>
      </c>
      <c r="O42" s="23">
        <f t="shared" si="28"/>
        <v>6</v>
      </c>
      <c r="P42" s="23">
        <v>0</v>
      </c>
      <c r="Q42" s="23">
        <v>0</v>
      </c>
      <c r="R42" s="23">
        <v>0</v>
      </c>
      <c r="S42" s="23">
        <v>0</v>
      </c>
      <c r="T42" s="23">
        <v>0</v>
      </c>
      <c r="U42" s="29">
        <f t="shared" si="29"/>
        <v>6</v>
      </c>
    </row>
    <row r="43" spans="1:21">
      <c r="A43" s="59" t="s">
        <v>51</v>
      </c>
      <c r="B43" s="60" t="s">
        <v>51</v>
      </c>
      <c r="C43" s="9">
        <v>21</v>
      </c>
      <c r="D43" s="13"/>
      <c r="E43" s="24">
        <f t="shared" si="23"/>
        <v>21</v>
      </c>
      <c r="F43" s="43">
        <f t="shared" si="24"/>
        <v>3</v>
      </c>
      <c r="G43" s="34">
        <f t="shared" si="25"/>
        <v>14.285714285714285</v>
      </c>
      <c r="H43" s="33">
        <f t="shared" si="26"/>
        <v>18</v>
      </c>
      <c r="I43" s="27">
        <f t="shared" si="27"/>
        <v>85.714285714285708</v>
      </c>
      <c r="J43" s="22"/>
      <c r="K43" s="23">
        <v>2</v>
      </c>
      <c r="L43" s="23">
        <v>1</v>
      </c>
      <c r="M43" s="23">
        <v>0</v>
      </c>
      <c r="N43" s="23">
        <f>'[1]ผ่าน B1 ขึ้นไปตามเกณฑ์ประกัน'!N43</f>
        <v>0</v>
      </c>
      <c r="O43" s="23">
        <f t="shared" si="28"/>
        <v>3</v>
      </c>
      <c r="P43" s="23">
        <v>0</v>
      </c>
      <c r="Q43" s="23">
        <v>0</v>
      </c>
      <c r="R43" s="23">
        <v>0</v>
      </c>
      <c r="S43" s="23">
        <v>0</v>
      </c>
      <c r="T43" s="23">
        <v>0</v>
      </c>
      <c r="U43" s="29">
        <f t="shared" si="29"/>
        <v>3</v>
      </c>
    </row>
    <row r="44" spans="1:21">
      <c r="A44" s="59" t="s">
        <v>52</v>
      </c>
      <c r="B44" s="60" t="s">
        <v>52</v>
      </c>
      <c r="C44" s="9">
        <v>31</v>
      </c>
      <c r="D44" s="13">
        <v>4</v>
      </c>
      <c r="E44" s="24">
        <f t="shared" si="23"/>
        <v>27</v>
      </c>
      <c r="F44" s="43">
        <f t="shared" si="24"/>
        <v>10</v>
      </c>
      <c r="G44" s="34">
        <f t="shared" si="25"/>
        <v>37.037037037037038</v>
      </c>
      <c r="H44" s="33">
        <f t="shared" si="26"/>
        <v>17</v>
      </c>
      <c r="I44" s="27">
        <f t="shared" si="27"/>
        <v>62.962962962962962</v>
      </c>
      <c r="J44" s="22"/>
      <c r="K44" s="23">
        <v>6</v>
      </c>
      <c r="L44" s="23">
        <v>1</v>
      </c>
      <c r="M44" s="23">
        <v>3</v>
      </c>
      <c r="N44" s="23">
        <f>'[1]ผ่าน B1 ขึ้นไปตามเกณฑ์ประกัน'!N44</f>
        <v>0</v>
      </c>
      <c r="O44" s="23">
        <f t="shared" si="28"/>
        <v>10</v>
      </c>
      <c r="P44" s="23">
        <v>0</v>
      </c>
      <c r="Q44" s="23">
        <v>0</v>
      </c>
      <c r="R44" s="23">
        <v>0</v>
      </c>
      <c r="S44" s="23">
        <v>0</v>
      </c>
      <c r="T44" s="23">
        <v>0</v>
      </c>
      <c r="U44" s="29">
        <f t="shared" si="29"/>
        <v>10</v>
      </c>
    </row>
    <row r="45" spans="1:21">
      <c r="A45" s="36" t="s">
        <v>53</v>
      </c>
      <c r="B45" s="37"/>
      <c r="C45" s="9">
        <v>7</v>
      </c>
      <c r="D45" s="13"/>
      <c r="E45" s="24">
        <f t="shared" si="23"/>
        <v>7</v>
      </c>
      <c r="F45" s="43">
        <f t="shared" si="24"/>
        <v>2</v>
      </c>
      <c r="G45" s="34">
        <f t="shared" si="25"/>
        <v>28.571428571428569</v>
      </c>
      <c r="H45" s="33">
        <f t="shared" si="26"/>
        <v>5</v>
      </c>
      <c r="I45" s="27">
        <f t="shared" si="27"/>
        <v>71.428571428571431</v>
      </c>
      <c r="J45" s="22"/>
      <c r="K45" s="23">
        <v>1</v>
      </c>
      <c r="L45" s="23">
        <v>1</v>
      </c>
      <c r="M45" s="23">
        <v>0</v>
      </c>
      <c r="N45" s="23">
        <f>'[1]ผ่าน B1 ขึ้นไปตามเกณฑ์ประกัน'!N45</f>
        <v>0</v>
      </c>
      <c r="O45" s="23">
        <f t="shared" si="28"/>
        <v>2</v>
      </c>
      <c r="P45" s="23">
        <v>0</v>
      </c>
      <c r="Q45" s="23">
        <v>0</v>
      </c>
      <c r="R45" s="23">
        <v>0</v>
      </c>
      <c r="S45" s="23">
        <v>0</v>
      </c>
      <c r="T45" s="23">
        <v>0</v>
      </c>
      <c r="U45" s="29">
        <f t="shared" si="29"/>
        <v>2</v>
      </c>
    </row>
    <row r="46" spans="1:21">
      <c r="A46" s="57" t="s">
        <v>54</v>
      </c>
      <c r="B46" s="58"/>
      <c r="C46" s="30">
        <v>170</v>
      </c>
      <c r="D46" s="24">
        <f>D47+D48+D49+D50+D51+D52+D53+D54</f>
        <v>1</v>
      </c>
      <c r="E46" s="24">
        <f>C46-D46</f>
        <v>169</v>
      </c>
      <c r="F46" s="11">
        <f>U46</f>
        <v>59</v>
      </c>
      <c r="G46" s="32">
        <f>F46/E46*100</f>
        <v>34.911242603550299</v>
      </c>
      <c r="H46" s="24">
        <f>E46-F46</f>
        <v>110</v>
      </c>
      <c r="I46" s="25">
        <f>H46/E46*100</f>
        <v>65.088757396449708</v>
      </c>
      <c r="J46" s="26"/>
      <c r="K46" s="21">
        <v>27</v>
      </c>
      <c r="L46" s="21">
        <v>16</v>
      </c>
      <c r="M46" s="21">
        <v>16</v>
      </c>
      <c r="N46" s="21">
        <f>'[1]ผ่าน B1 ขึ้นไปตามเกณฑ์ประกัน'!N46</f>
        <v>0</v>
      </c>
      <c r="O46" s="21">
        <f>SUM(K46:N46)</f>
        <v>59</v>
      </c>
      <c r="P46" s="21">
        <v>0</v>
      </c>
      <c r="Q46" s="21">
        <v>0</v>
      </c>
      <c r="R46" s="21">
        <v>0</v>
      </c>
      <c r="S46" s="21">
        <v>0</v>
      </c>
      <c r="T46" s="21">
        <f>SUM(P46:S46)</f>
        <v>0</v>
      </c>
      <c r="U46" s="5">
        <f t="shared" si="20"/>
        <v>59</v>
      </c>
    </row>
    <row r="47" spans="1:21">
      <c r="A47" s="59" t="s">
        <v>55</v>
      </c>
      <c r="B47" s="60" t="s">
        <v>55</v>
      </c>
      <c r="C47" s="9">
        <v>22</v>
      </c>
      <c r="D47" s="13">
        <v>1</v>
      </c>
      <c r="E47" s="33">
        <f t="shared" ref="E47:E54" si="30">C47-D47</f>
        <v>21</v>
      </c>
      <c r="F47" s="13">
        <f>U47</f>
        <v>5</v>
      </c>
      <c r="G47" s="34">
        <f t="shared" ref="G47:G54" si="31">F47/E47*100</f>
        <v>23.809523809523807</v>
      </c>
      <c r="H47" s="33">
        <f t="shared" ref="H47:H54" si="32">E47-F47</f>
        <v>16</v>
      </c>
      <c r="I47" s="27">
        <f t="shared" ref="I47:I55" si="33">H47/E47*100</f>
        <v>76.19047619047619</v>
      </c>
      <c r="J47" s="22"/>
      <c r="K47" s="23">
        <v>1</v>
      </c>
      <c r="L47" s="23">
        <v>1</v>
      </c>
      <c r="M47" s="23">
        <v>3</v>
      </c>
      <c r="N47" s="23">
        <f>'[1]ผ่าน B1 ขึ้นไปตามเกณฑ์ประกัน'!N47</f>
        <v>0</v>
      </c>
      <c r="O47" s="35">
        <f t="shared" ref="O47:O54" si="34">SUM(K47:N47)</f>
        <v>5</v>
      </c>
      <c r="P47" s="23">
        <v>0</v>
      </c>
      <c r="Q47" s="23">
        <v>0</v>
      </c>
      <c r="R47" s="23">
        <v>0</v>
      </c>
      <c r="S47" s="23">
        <v>0</v>
      </c>
      <c r="T47" s="23">
        <v>0</v>
      </c>
      <c r="U47" s="29">
        <f t="shared" si="20"/>
        <v>5</v>
      </c>
    </row>
    <row r="48" spans="1:21">
      <c r="A48" s="59" t="s">
        <v>56</v>
      </c>
      <c r="B48" s="60" t="s">
        <v>56</v>
      </c>
      <c r="C48" s="9">
        <v>6</v>
      </c>
      <c r="D48" s="13"/>
      <c r="E48" s="33">
        <f t="shared" si="30"/>
        <v>6</v>
      </c>
      <c r="F48" s="13">
        <f t="shared" ref="F48:F54" si="35">U48</f>
        <v>4</v>
      </c>
      <c r="G48" s="34">
        <f t="shared" si="31"/>
        <v>66.666666666666657</v>
      </c>
      <c r="H48" s="33">
        <f t="shared" si="32"/>
        <v>2</v>
      </c>
      <c r="I48" s="27">
        <f t="shared" si="33"/>
        <v>33.333333333333329</v>
      </c>
      <c r="J48" s="22"/>
      <c r="K48" s="23">
        <v>3</v>
      </c>
      <c r="L48" s="23">
        <v>1</v>
      </c>
      <c r="M48" s="23">
        <v>0</v>
      </c>
      <c r="N48" s="23">
        <f>'[1]ผ่าน B1 ขึ้นไปตามเกณฑ์ประกัน'!N48</f>
        <v>0</v>
      </c>
      <c r="O48" s="35">
        <f t="shared" si="34"/>
        <v>4</v>
      </c>
      <c r="P48" s="23">
        <v>0</v>
      </c>
      <c r="Q48" s="23">
        <v>0</v>
      </c>
      <c r="R48" s="23">
        <v>0</v>
      </c>
      <c r="S48" s="23">
        <v>0</v>
      </c>
      <c r="T48" s="23">
        <v>0</v>
      </c>
      <c r="U48" s="29">
        <f t="shared" si="20"/>
        <v>4</v>
      </c>
    </row>
    <row r="49" spans="1:21">
      <c r="A49" s="59" t="s">
        <v>57</v>
      </c>
      <c r="B49" s="60" t="s">
        <v>57</v>
      </c>
      <c r="C49" s="9">
        <v>29</v>
      </c>
      <c r="D49" s="13"/>
      <c r="E49" s="33">
        <f t="shared" si="30"/>
        <v>29</v>
      </c>
      <c r="F49" s="13">
        <v>15</v>
      </c>
      <c r="G49" s="34">
        <f t="shared" si="31"/>
        <v>51.724137931034484</v>
      </c>
      <c r="H49" s="33">
        <f t="shared" si="32"/>
        <v>14</v>
      </c>
      <c r="I49" s="27">
        <f t="shared" si="33"/>
        <v>48.275862068965516</v>
      </c>
      <c r="J49" s="22"/>
      <c r="K49" s="23">
        <v>6</v>
      </c>
      <c r="L49" s="23">
        <v>6</v>
      </c>
      <c r="M49" s="23">
        <v>3</v>
      </c>
      <c r="N49" s="23">
        <f>'[1]ผ่าน B1 ขึ้นไปตามเกณฑ์ประกัน'!N49</f>
        <v>0</v>
      </c>
      <c r="O49" s="35">
        <f t="shared" si="34"/>
        <v>15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9">
        <f t="shared" si="20"/>
        <v>15</v>
      </c>
    </row>
    <row r="50" spans="1:21">
      <c r="A50" s="59" t="s">
        <v>16</v>
      </c>
      <c r="B50" s="60" t="s">
        <v>16</v>
      </c>
      <c r="C50" s="9">
        <v>8</v>
      </c>
      <c r="D50" s="13"/>
      <c r="E50" s="33">
        <f t="shared" si="30"/>
        <v>8</v>
      </c>
      <c r="F50" s="13">
        <f t="shared" si="35"/>
        <v>3</v>
      </c>
      <c r="G50" s="34">
        <f t="shared" si="31"/>
        <v>37.5</v>
      </c>
      <c r="H50" s="33">
        <f t="shared" si="32"/>
        <v>5</v>
      </c>
      <c r="I50" s="27">
        <f t="shared" si="33"/>
        <v>62.5</v>
      </c>
      <c r="J50" s="22"/>
      <c r="K50" s="23">
        <v>3</v>
      </c>
      <c r="L50" s="23">
        <v>0</v>
      </c>
      <c r="M50" s="23">
        <v>0</v>
      </c>
      <c r="N50" s="23">
        <f>'[1]ผ่าน B1 ขึ้นไปตามเกณฑ์ประกัน'!N50</f>
        <v>0</v>
      </c>
      <c r="O50" s="35">
        <f t="shared" si="34"/>
        <v>3</v>
      </c>
      <c r="P50" s="23">
        <v>0</v>
      </c>
      <c r="Q50" s="23">
        <v>0</v>
      </c>
      <c r="R50" s="23">
        <v>0</v>
      </c>
      <c r="S50" s="23">
        <v>0</v>
      </c>
      <c r="T50" s="23">
        <v>0</v>
      </c>
      <c r="U50" s="29">
        <f t="shared" si="20"/>
        <v>3</v>
      </c>
    </row>
    <row r="51" spans="1:21">
      <c r="A51" s="59" t="s">
        <v>58</v>
      </c>
      <c r="B51" s="60" t="s">
        <v>58</v>
      </c>
      <c r="C51" s="9">
        <v>62</v>
      </c>
      <c r="D51" s="13"/>
      <c r="E51" s="33">
        <f t="shared" si="30"/>
        <v>62</v>
      </c>
      <c r="F51" s="13">
        <f t="shared" si="35"/>
        <v>17</v>
      </c>
      <c r="G51" s="34">
        <f t="shared" si="31"/>
        <v>27.419354838709676</v>
      </c>
      <c r="H51" s="33">
        <f t="shared" si="32"/>
        <v>45</v>
      </c>
      <c r="I51" s="27">
        <f t="shared" si="33"/>
        <v>72.58064516129032</v>
      </c>
      <c r="J51" s="22"/>
      <c r="K51" s="23">
        <v>7</v>
      </c>
      <c r="L51" s="23">
        <v>5</v>
      </c>
      <c r="M51" s="23">
        <v>5</v>
      </c>
      <c r="N51" s="23">
        <f>'[1]ผ่าน B1 ขึ้นไปตามเกณฑ์ประกัน'!N51</f>
        <v>0</v>
      </c>
      <c r="O51" s="35">
        <f t="shared" si="34"/>
        <v>17</v>
      </c>
      <c r="P51" s="23">
        <v>0</v>
      </c>
      <c r="Q51" s="23">
        <v>0</v>
      </c>
      <c r="R51" s="23">
        <v>0</v>
      </c>
      <c r="S51" s="23">
        <v>0</v>
      </c>
      <c r="T51" s="23">
        <v>0</v>
      </c>
      <c r="U51" s="29">
        <f t="shared" si="20"/>
        <v>17</v>
      </c>
    </row>
    <row r="52" spans="1:21">
      <c r="A52" s="59" t="s">
        <v>59</v>
      </c>
      <c r="B52" s="60" t="s">
        <v>59</v>
      </c>
      <c r="C52" s="9">
        <v>12</v>
      </c>
      <c r="D52" s="13"/>
      <c r="E52" s="33">
        <f t="shared" si="30"/>
        <v>12</v>
      </c>
      <c r="F52" s="13">
        <f t="shared" si="35"/>
        <v>8</v>
      </c>
      <c r="G52" s="34">
        <f t="shared" si="31"/>
        <v>66.666666666666657</v>
      </c>
      <c r="H52" s="33">
        <f t="shared" si="32"/>
        <v>4</v>
      </c>
      <c r="I52" s="27">
        <f t="shared" si="33"/>
        <v>33.333333333333329</v>
      </c>
      <c r="J52" s="22"/>
      <c r="K52" s="23">
        <v>2</v>
      </c>
      <c r="L52" s="23">
        <v>2</v>
      </c>
      <c r="M52" s="23">
        <v>4</v>
      </c>
      <c r="N52" s="23">
        <f>'[1]ผ่าน B1 ขึ้นไปตามเกณฑ์ประกัน'!N52</f>
        <v>0</v>
      </c>
      <c r="O52" s="35">
        <f t="shared" si="34"/>
        <v>8</v>
      </c>
      <c r="P52" s="23">
        <v>0</v>
      </c>
      <c r="Q52" s="23">
        <v>0</v>
      </c>
      <c r="R52" s="23">
        <v>0</v>
      </c>
      <c r="S52" s="23">
        <v>0</v>
      </c>
      <c r="T52" s="23">
        <v>0</v>
      </c>
      <c r="U52" s="29">
        <f t="shared" si="20"/>
        <v>8</v>
      </c>
    </row>
    <row r="53" spans="1:21">
      <c r="A53" s="59" t="s">
        <v>60</v>
      </c>
      <c r="B53" s="60" t="s">
        <v>60</v>
      </c>
      <c r="C53" s="9">
        <v>20</v>
      </c>
      <c r="D53" s="13"/>
      <c r="E53" s="33">
        <f t="shared" si="30"/>
        <v>20</v>
      </c>
      <c r="F53" s="13">
        <f t="shared" si="35"/>
        <v>5</v>
      </c>
      <c r="G53" s="34">
        <f t="shared" si="31"/>
        <v>25</v>
      </c>
      <c r="H53" s="33">
        <f t="shared" si="32"/>
        <v>15</v>
      </c>
      <c r="I53" s="27">
        <f t="shared" si="33"/>
        <v>75</v>
      </c>
      <c r="J53" s="22"/>
      <c r="K53" s="23">
        <v>5</v>
      </c>
      <c r="L53" s="23">
        <v>0</v>
      </c>
      <c r="M53" s="23">
        <v>0</v>
      </c>
      <c r="N53" s="23">
        <f>'[1]ผ่าน B1 ขึ้นไปตามเกณฑ์ประกัน'!N53</f>
        <v>0</v>
      </c>
      <c r="O53" s="35">
        <f t="shared" si="34"/>
        <v>5</v>
      </c>
      <c r="P53" s="23">
        <v>0</v>
      </c>
      <c r="Q53" s="23">
        <v>0</v>
      </c>
      <c r="R53" s="23">
        <v>0</v>
      </c>
      <c r="S53" s="23">
        <v>0</v>
      </c>
      <c r="T53" s="23">
        <v>0</v>
      </c>
      <c r="U53" s="29">
        <f t="shared" si="20"/>
        <v>5</v>
      </c>
    </row>
    <row r="54" spans="1:21">
      <c r="A54" s="59" t="s">
        <v>61</v>
      </c>
      <c r="B54" s="60" t="s">
        <v>61</v>
      </c>
      <c r="C54" s="9">
        <v>11</v>
      </c>
      <c r="D54" s="13"/>
      <c r="E54" s="33">
        <f t="shared" si="30"/>
        <v>11</v>
      </c>
      <c r="F54" s="13">
        <f t="shared" si="35"/>
        <v>2</v>
      </c>
      <c r="G54" s="34">
        <f t="shared" si="31"/>
        <v>18.181818181818183</v>
      </c>
      <c r="H54" s="33">
        <f t="shared" si="32"/>
        <v>9</v>
      </c>
      <c r="I54" s="27">
        <f t="shared" si="33"/>
        <v>81.818181818181827</v>
      </c>
      <c r="J54" s="22"/>
      <c r="K54" s="23">
        <v>0</v>
      </c>
      <c r="L54" s="23">
        <v>1</v>
      </c>
      <c r="M54" s="23">
        <v>1</v>
      </c>
      <c r="N54" s="23">
        <f>'[1]ผ่าน B1 ขึ้นไปตามเกณฑ์ประกัน'!N54</f>
        <v>0</v>
      </c>
      <c r="O54" s="35">
        <f t="shared" si="34"/>
        <v>2</v>
      </c>
      <c r="P54" s="23">
        <v>0</v>
      </c>
      <c r="Q54" s="23">
        <v>0</v>
      </c>
      <c r="R54" s="23">
        <v>0</v>
      </c>
      <c r="S54" s="23">
        <v>0</v>
      </c>
      <c r="T54" s="23">
        <v>0</v>
      </c>
      <c r="U54" s="29">
        <f t="shared" si="20"/>
        <v>2</v>
      </c>
    </row>
    <row r="55" spans="1:21">
      <c r="A55" s="79" t="s">
        <v>62</v>
      </c>
      <c r="B55" s="80"/>
      <c r="C55" s="52">
        <f>C4+C17+C25+C36+C46</f>
        <v>1812</v>
      </c>
      <c r="D55" s="52">
        <f t="shared" ref="D55:F55" si="36">D4+D17+D25+D36+D46</f>
        <v>70</v>
      </c>
      <c r="E55" s="52">
        <f t="shared" si="36"/>
        <v>1742</v>
      </c>
      <c r="F55" s="56">
        <f t="shared" si="36"/>
        <v>747</v>
      </c>
      <c r="G55" s="53">
        <f>F55/E55*100</f>
        <v>42.881745120551088</v>
      </c>
      <c r="H55" s="54">
        <f>H4+H17+H25+H36+H46</f>
        <v>995</v>
      </c>
      <c r="I55" s="55">
        <f t="shared" si="33"/>
        <v>57.118254879448905</v>
      </c>
      <c r="J55" s="26"/>
      <c r="K55" s="50">
        <f>K4+K17+K25+K36+K46</f>
        <v>283</v>
      </c>
      <c r="L55" s="50">
        <f t="shared" ref="L55:U55" si="37">L4+L17+L25+L36+L46</f>
        <v>222</v>
      </c>
      <c r="M55" s="50">
        <f t="shared" si="37"/>
        <v>242</v>
      </c>
      <c r="N55" s="50">
        <f t="shared" si="37"/>
        <v>0</v>
      </c>
      <c r="O55" s="50">
        <f t="shared" si="37"/>
        <v>747</v>
      </c>
      <c r="P55" s="50">
        <f t="shared" si="37"/>
        <v>0</v>
      </c>
      <c r="Q55" s="50">
        <f t="shared" si="37"/>
        <v>0</v>
      </c>
      <c r="R55" s="50">
        <f t="shared" si="37"/>
        <v>0</v>
      </c>
      <c r="S55" s="50">
        <f t="shared" si="37"/>
        <v>0</v>
      </c>
      <c r="T55" s="50">
        <f t="shared" si="37"/>
        <v>0</v>
      </c>
      <c r="U55" s="5">
        <f t="shared" si="37"/>
        <v>747</v>
      </c>
    </row>
    <row r="56" spans="1:21">
      <c r="A56" s="38"/>
      <c r="B56" s="39"/>
      <c r="C56" s="14"/>
      <c r="E56" s="14"/>
      <c r="G56" s="14"/>
    </row>
    <row r="57" spans="1:21">
      <c r="A57" s="38"/>
      <c r="B57" s="39"/>
      <c r="C57" s="14"/>
      <c r="E57" s="14"/>
      <c r="G57" s="78"/>
      <c r="H57" s="78"/>
      <c r="I57" s="78"/>
      <c r="J57" s="18"/>
    </row>
    <row r="58" spans="1:21">
      <c r="A58" s="38"/>
      <c r="B58" s="39"/>
      <c r="C58" s="14"/>
      <c r="E58" s="14"/>
      <c r="G58" s="14"/>
    </row>
  </sheetData>
  <mergeCells count="54">
    <mergeCell ref="A51:B51"/>
    <mergeCell ref="A52:B52"/>
    <mergeCell ref="A53:B53"/>
    <mergeCell ref="A54:B54"/>
    <mergeCell ref="G57:I57"/>
    <mergeCell ref="A55:B55"/>
    <mergeCell ref="A50:B50"/>
    <mergeCell ref="A37:B37"/>
    <mergeCell ref="A38:B38"/>
    <mergeCell ref="A39:B39"/>
    <mergeCell ref="A40:B40"/>
    <mergeCell ref="A41:B41"/>
    <mergeCell ref="A42:B42"/>
    <mergeCell ref="A43:B43"/>
    <mergeCell ref="A44:B44"/>
    <mergeCell ref="A47:B47"/>
    <mergeCell ref="A48:B48"/>
    <mergeCell ref="A49:B49"/>
    <mergeCell ref="A35:B35"/>
    <mergeCell ref="A23:B23"/>
    <mergeCell ref="A24:B2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22:B22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9:B9"/>
    <mergeCell ref="A1:I2"/>
    <mergeCell ref="K1:U1"/>
    <mergeCell ref="K2:O2"/>
    <mergeCell ref="P2:T2"/>
    <mergeCell ref="U2:U3"/>
    <mergeCell ref="A3:B3"/>
    <mergeCell ref="A4:B4"/>
    <mergeCell ref="A5:B5"/>
    <mergeCell ref="A6:B6"/>
    <mergeCell ref="A7:B7"/>
    <mergeCell ref="A8:B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2025-04-28T09:15:51Z</dcterms:created>
  <dcterms:modified xsi:type="dcterms:W3CDTF">2026-01-05T08:00:29Z</dcterms:modified>
</cp:coreProperties>
</file>